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slabogados-my.sharepoint.com/personal/katia_blanco_mslabogados_com/Documents/Escritorio/PROCESO DE SELECCION INTERVENTORIA/DOCUMENTOS/"/>
    </mc:Choice>
  </mc:AlternateContent>
  <xr:revisionPtr revIDLastSave="1" documentId="11_A1E3BC3995657EB53D05D5E813EB51C50CB9AF67" xr6:coauthVersionLast="47" xr6:coauthVersionMax="47" xr10:uidLastSave="{DFB18AD1-2D89-4A97-837B-0916A2FBFE2E}"/>
  <bookViews>
    <workbookView xWindow="-120" yWindow="-120" windowWidth="29040" windowHeight="15720" xr2:uid="{00000000-000D-0000-FFFF-FFFF00000000}"/>
  </bookViews>
  <sheets>
    <sheet name="Matriz de Riesgos" sheetId="1" r:id="rId1"/>
    <sheet name="Escalas y Metodología" sheetId="2" r:id="rId2"/>
    <sheet name="Resumen" sheetId="3" r:id="rId3"/>
    <sheet name="Criterios jurídicos" sheetId="4" r:id="rId4"/>
    <sheet name="Fuentes y Nota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3" l="1"/>
  <c r="C19" i="3" s="1"/>
  <c r="B18" i="3"/>
  <c r="C18" i="3" s="1"/>
  <c r="B17" i="3"/>
  <c r="C17" i="3" s="1"/>
  <c r="B16" i="3"/>
  <c r="C16" i="3" s="1"/>
  <c r="B15" i="3"/>
  <c r="C15" i="3" s="1"/>
  <c r="B14" i="3"/>
  <c r="C14" i="3" s="1"/>
  <c r="B13" i="3"/>
  <c r="C13" i="3" s="1"/>
  <c r="B12" i="3"/>
  <c r="C12" i="3" s="1"/>
  <c r="B8" i="3"/>
  <c r="B7" i="3"/>
  <c r="B4" i="3"/>
  <c r="X45" i="1"/>
  <c r="W45" i="1"/>
  <c r="K45" i="1"/>
  <c r="M45" i="1" s="1"/>
  <c r="W44" i="1"/>
  <c r="X44" i="1" s="1"/>
  <c r="L44" i="1"/>
  <c r="K44" i="1"/>
  <c r="M44" i="1" s="1"/>
  <c r="W43" i="1"/>
  <c r="X43" i="1" s="1"/>
  <c r="M43" i="1"/>
  <c r="K43" i="1"/>
  <c r="L43" i="1" s="1"/>
  <c r="W42" i="1"/>
  <c r="X42" i="1" s="1"/>
  <c r="L42" i="1"/>
  <c r="K42" i="1"/>
  <c r="M42" i="1" s="1"/>
  <c r="X41" i="1"/>
  <c r="W41" i="1"/>
  <c r="K41" i="1"/>
  <c r="M41" i="1" s="1"/>
  <c r="W40" i="1"/>
  <c r="X40" i="1" s="1"/>
  <c r="L40" i="1"/>
  <c r="K40" i="1"/>
  <c r="M40" i="1" s="1"/>
  <c r="X39" i="1"/>
  <c r="W39" i="1"/>
  <c r="K39" i="1"/>
  <c r="M39" i="1" s="1"/>
  <c r="W38" i="1"/>
  <c r="X38" i="1" s="1"/>
  <c r="L38" i="1"/>
  <c r="K38" i="1"/>
  <c r="M38" i="1" s="1"/>
  <c r="X37" i="1"/>
  <c r="W37" i="1"/>
  <c r="K37" i="1"/>
  <c r="L37" i="1" s="1"/>
  <c r="W36" i="1"/>
  <c r="X36" i="1" s="1"/>
  <c r="M36" i="1"/>
  <c r="L36" i="1"/>
  <c r="K36" i="1"/>
  <c r="X35" i="1"/>
  <c r="W35" i="1"/>
  <c r="M35" i="1"/>
  <c r="K35" i="1"/>
  <c r="L35" i="1" s="1"/>
  <c r="W34" i="1"/>
  <c r="X34" i="1" s="1"/>
  <c r="K34" i="1"/>
  <c r="M34" i="1" s="1"/>
  <c r="X33" i="1"/>
  <c r="W33" i="1"/>
  <c r="K33" i="1"/>
  <c r="M33" i="1" s="1"/>
  <c r="W32" i="1"/>
  <c r="X32" i="1" s="1"/>
  <c r="L32" i="1"/>
  <c r="K32" i="1"/>
  <c r="M32" i="1" s="1"/>
  <c r="W31" i="1"/>
  <c r="X31" i="1" s="1"/>
  <c r="M31" i="1"/>
  <c r="K31" i="1"/>
  <c r="L31" i="1" s="1"/>
  <c r="W30" i="1"/>
  <c r="X30" i="1" s="1"/>
  <c r="M30" i="1"/>
  <c r="L30" i="1"/>
  <c r="K30" i="1"/>
  <c r="X29" i="1"/>
  <c r="W29" i="1"/>
  <c r="K29" i="1"/>
  <c r="L29" i="1" s="1"/>
  <c r="W28" i="1"/>
  <c r="X28" i="1" s="1"/>
  <c r="L28" i="1"/>
  <c r="K28" i="1"/>
  <c r="M28" i="1" s="1"/>
  <c r="X27" i="1"/>
  <c r="W27" i="1"/>
  <c r="K27" i="1"/>
  <c r="L27" i="1" s="1"/>
  <c r="W26" i="1"/>
  <c r="X26" i="1" s="1"/>
  <c r="L26" i="1"/>
  <c r="K26" i="1"/>
  <c r="M26" i="1" s="1"/>
  <c r="X25" i="1"/>
  <c r="W25" i="1"/>
  <c r="K25" i="1"/>
  <c r="L25" i="1" s="1"/>
  <c r="W24" i="1"/>
  <c r="X24" i="1" s="1"/>
  <c r="M24" i="1"/>
  <c r="L24" i="1"/>
  <c r="K24" i="1"/>
  <c r="X23" i="1"/>
  <c r="W23" i="1"/>
  <c r="M23" i="1"/>
  <c r="K23" i="1"/>
  <c r="L23" i="1" s="1"/>
  <c r="W22" i="1"/>
  <c r="X22" i="1" s="1"/>
  <c r="K22" i="1"/>
  <c r="L22" i="1" s="1"/>
  <c r="X21" i="1"/>
  <c r="W21" i="1"/>
  <c r="K21" i="1"/>
  <c r="M21" i="1" s="1"/>
  <c r="W20" i="1"/>
  <c r="X20" i="1" s="1"/>
  <c r="L20" i="1"/>
  <c r="K20" i="1"/>
  <c r="M20" i="1" s="1"/>
  <c r="W19" i="1"/>
  <c r="X19" i="1" s="1"/>
  <c r="M19" i="1"/>
  <c r="K19" i="1"/>
  <c r="L19" i="1" s="1"/>
  <c r="W18" i="1"/>
  <c r="X18" i="1" s="1"/>
  <c r="M18" i="1"/>
  <c r="L18" i="1"/>
  <c r="K18" i="1"/>
  <c r="X17" i="1"/>
  <c r="W17" i="1"/>
  <c r="K17" i="1"/>
  <c r="L17" i="1" s="1"/>
  <c r="W16" i="1"/>
  <c r="X16" i="1" s="1"/>
  <c r="L16" i="1"/>
  <c r="K16" i="1"/>
  <c r="M16" i="1" s="1"/>
  <c r="X15" i="1"/>
  <c r="W15" i="1"/>
  <c r="K15" i="1"/>
  <c r="L15" i="1" s="1"/>
  <c r="W14" i="1"/>
  <c r="X14" i="1" s="1"/>
  <c r="L14" i="1"/>
  <c r="K14" i="1"/>
  <c r="M14" i="1" s="1"/>
  <c r="X13" i="1"/>
  <c r="W13" i="1"/>
  <c r="K13" i="1"/>
  <c r="L13" i="1" s="1"/>
  <c r="W12" i="1"/>
  <c r="X12" i="1" s="1"/>
  <c r="M12" i="1"/>
  <c r="L12" i="1"/>
  <c r="K12" i="1"/>
  <c r="X11" i="1"/>
  <c r="W11" i="1"/>
  <c r="M11" i="1"/>
  <c r="K11" i="1"/>
  <c r="L11" i="1" s="1"/>
  <c r="W10" i="1"/>
  <c r="X10" i="1" s="1"/>
  <c r="K10" i="1"/>
  <c r="M10" i="1" s="1"/>
  <c r="X9" i="1"/>
  <c r="W9" i="1"/>
  <c r="K9" i="1"/>
  <c r="M9" i="1" s="1"/>
  <c r="W8" i="1"/>
  <c r="X8" i="1" s="1"/>
  <c r="L8" i="1"/>
  <c r="K8" i="1"/>
  <c r="M8" i="1" s="1"/>
  <c r="F7" i="3" l="1"/>
  <c r="F4" i="3"/>
  <c r="F6" i="3"/>
  <c r="B6" i="3"/>
  <c r="F5" i="3"/>
  <c r="M37" i="1"/>
  <c r="M17" i="1"/>
  <c r="L34" i="1"/>
  <c r="M15" i="1"/>
  <c r="M27" i="1"/>
  <c r="M13" i="1"/>
  <c r="M25" i="1"/>
  <c r="L41" i="1"/>
  <c r="L9" i="1"/>
  <c r="E5" i="3" s="1"/>
  <c r="L21" i="1"/>
  <c r="L33" i="1"/>
  <c r="L45" i="1"/>
  <c r="E7" i="3" s="1"/>
  <c r="L10" i="1"/>
  <c r="M29" i="1"/>
  <c r="M22" i="1"/>
  <c r="L39" i="1"/>
  <c r="B5" i="3" l="1"/>
  <c r="E6" i="3"/>
  <c r="E4" i="3"/>
</calcChain>
</file>

<file path=xl/sharedStrings.xml><?xml version="1.0" encoding="utf-8"?>
<sst xmlns="http://schemas.openxmlformats.org/spreadsheetml/2006/main" count="1007" uniqueCount="668">
  <si>
    <t>MATRIZ DE RIESGOS DEL PROCESO DE CONTRATACIÓN Y DE LA EJECUCIÓN CONTRACTUAL</t>
  </si>
  <si>
    <t>INVITACIÓN PÚBLICA – INTERVENTORÍA INTEGRAL TÉCNICA, ADMINISTRATIVA Y FINANCIERA A LOS CONTRATOS DE TRANSICIÓN ENERGÉTICA DEL MUNICIPIO DE MONTERÍA</t>
  </si>
  <si>
    <t>Entidad contratante: EMPRESA PÚBLICA LA PERLA DEL SINÚ S.A.S. E.S.P.  |  Tipo: Consultoría–Interventoría  |  Horizonte: 242 meses (240 + 2 de cierre)  |  Versión final: 31/08/2026</t>
  </si>
  <si>
    <t>Escala P/I de 1 a 5. Valor = P × I. Nivel: Bajo 1–4 | Medio 5–9 | Alto 10–16 | Extremo 17–25. La asignación identifica al gestor del riesgo y respeta las competencias decisorias de LA PERLA y el Municipio.</t>
  </si>
  <si>
    <t>IDENTIFICACIÓN</t>
  </si>
  <si>
    <t>EVENTO, CAUSAS Y CONSECUENCIAS</t>
  </si>
  <si>
    <t>VALORACIÓN INICIAL</t>
  </si>
  <si>
    <t>ASIGNACIÓN Y TRATAMIENTO</t>
  </si>
  <si>
    <t>VALORACIÓN RESIDUAL</t>
  </si>
  <si>
    <t>MONITOREO Y TRAZABILIDAD</t>
  </si>
  <si>
    <t>ID</t>
  </si>
  <si>
    <t>Clase</t>
  </si>
  <si>
    <t>Fuente</t>
  </si>
  <si>
    <t>Etapa</t>
  </si>
  <si>
    <t>Tipo</t>
  </si>
  <si>
    <t>Evento de riesgo</t>
  </si>
  <si>
    <t>Causa(s)</t>
  </si>
  <si>
    <t>Consecuencia(s)</t>
  </si>
  <si>
    <t>P inicial</t>
  </si>
  <si>
    <t>I inicial</t>
  </si>
  <si>
    <t>Valor inicial</t>
  </si>
  <si>
    <t>Nivel inicial</t>
  </si>
  <si>
    <t>Acción requerida</t>
  </si>
  <si>
    <t>Asignación</t>
  </si>
  <si>
    <t>Justificación de la asignación</t>
  </si>
  <si>
    <t>Controles preventivos / reducción</t>
  </si>
  <si>
    <t>Tratamiento contingente si se materializa</t>
  </si>
  <si>
    <t>Responsable de implementar</t>
  </si>
  <si>
    <t>Fecha estimada de inicio</t>
  </si>
  <si>
    <t>Fecha estimada de terminación / hito</t>
  </si>
  <si>
    <t>P residual</t>
  </si>
  <si>
    <t>I residual</t>
  </si>
  <si>
    <t>Valor residual</t>
  </si>
  <si>
    <t>Nivel residual</t>
  </si>
  <si>
    <t>¿Afecta la ejecución?</t>
  </si>
  <si>
    <t>Responsable del monitoreo</t>
  </si>
  <si>
    <t>Forma / indicador de seguimiento</t>
  </si>
  <si>
    <t>Periodicidad</t>
  </si>
  <si>
    <t>Evidencia / soporte</t>
  </si>
  <si>
    <t>Estado</t>
  </si>
  <si>
    <t>Observaciones</t>
  </si>
  <si>
    <t>R-01</t>
  </si>
  <si>
    <t>General</t>
  </si>
  <si>
    <t>Interna</t>
  </si>
  <si>
    <t>Planeación</t>
  </si>
  <si>
    <t>Definición incompleta o inconsistente de la línea base, obligaciones, hitos y alcance de los tres contratos vigilados.</t>
  </si>
  <si>
    <t>Información técnica, contractual o financiera dispersa; anexos o inventarios no consolidados; diferencias entre cronogramas.</t>
  </si>
  <si>
    <t>Observaciones al proceso, ofertas no comparables, mayores tiempos de evaluación, vacíos de control y modificaciones posteriores.</t>
  </si>
  <si>
    <t>Entidad</t>
  </si>
  <si>
    <t>LA PERLA controla la planeación, las reglas del proceso, la evaluación o la decisión institucional que origina y trata el evento.</t>
  </si>
  <si>
    <t>Inventario documental previo por contrato; matriz de obligaciones e interfaces; validación jurídica, técnica y financiera; acta de cierre de estructuración con pendientes expresos.</t>
  </si>
  <si>
    <t>Aplazar publicación o corregir mediante documento controlado; revalidar consistencia y trazabilidad antes de continuar.</t>
  </si>
  <si>
    <t>Líder del proceso / áreas técnica, jurídica y financiera</t>
  </si>
  <si>
    <t>Desde la estructuración</t>
  </si>
  <si>
    <t>Antes de publicación / adenda</t>
  </si>
  <si>
    <t>Sí — puede retrasar el inicio</t>
  </si>
  <si>
    <t>% de documentos críticos validados; número de inconsistencias abiertas</t>
  </si>
  <si>
    <t>Antes de publicar y ante cada adenda</t>
  </si>
  <si>
    <t>Lista de chequeo, actas de validación y matriz de obligaciones</t>
  </si>
  <si>
    <t>En tratamiento</t>
  </si>
  <si>
    <t>No altera las reglas del Análisis del Sector; desarrolla su trazabilidad.</t>
  </si>
  <si>
    <t>R-02</t>
  </si>
  <si>
    <t>Económico/Financiero</t>
  </si>
  <si>
    <t>Publicación sin presupuesto oficial definitivo o sin soportes presupuestales y fiduciarios suficientes por componente y para el cierre.</t>
  </si>
  <si>
    <t>Proceso desierto o suspendido, ofertas por encima del presupuesto, imposibilidad de pago y cuestionamientos de planeación.</t>
  </si>
  <si>
    <t>Cerrar estudio de mercado; documentar metodología y valor mensual; certificar fuentes y trazabilidad por proyecto; incorporar soporte específico de la etapa de cierre antes de publicar.</t>
  </si>
  <si>
    <t>No abrir o suspender hasta cerrar presupuesto y fuentes; ajustar cronograma y publicar soporte definitivo.</t>
  </si>
  <si>
    <t>Dirección financiera de LA PERLA</t>
  </si>
  <si>
    <t>3 cotizaciones válidas y homologadas; 100% de fuentes soportadas</t>
  </si>
  <si>
    <t>Antes de apertura; actualización anual de soportes</t>
  </si>
  <si>
    <t>Estudio de mercado, certificaciones y documentos fiduciarios</t>
  </si>
  <si>
    <t>El valor preliminar no se trata como presupuesto oficial definitivo.</t>
  </si>
  <si>
    <t>R-03</t>
  </si>
  <si>
    <t>Jurídico</t>
  </si>
  <si>
    <t>Omisión de aprobaciones, inclusión en el instrumento de planeación de adquisiciones o verificaciones internas exigibles.</t>
  </si>
  <si>
    <t>Falta de coordinación entre áreas; roles de aprobación no definidos; expediente de planeación incompleto.</t>
  </si>
  <si>
    <t>Retraso de apertura, reprocesos, cuestionamientos de validez y responsabilidad de los estructuradores.</t>
  </si>
  <si>
    <t>Lista de chequeo jurídica del Manual de Contratación; ruta de aprobaciones; constancia de inclusión en el instrumento aplicable; control de versiones y firmas.</t>
  </si>
  <si>
    <t>Corregir el documento o actuación, preservar trazabilidad, reprogramar el hito y continuar solo con validación competente.</t>
  </si>
  <si>
    <t>Área jurídica de LA PERLA</t>
  </si>
  <si>
    <t>% de requisitos de apertura cumplidos; pendientes vencidos</t>
  </si>
  <si>
    <t>Previo a apertura y en cada hito de aprobación</t>
  </si>
  <si>
    <t>Lista de chequeo firmada y expediente electrónico</t>
  </si>
  <si>
    <t>Aplicar el régimen especial y el Manual de LA PERLA.</t>
  </si>
  <si>
    <t>R-04</t>
  </si>
  <si>
    <t>Planeación/Selección</t>
  </si>
  <si>
    <t>Términos de Referencia ambiguos, contradictorios, desproporcionados o restrictivos frente al mercado analizado.</t>
  </si>
  <si>
    <t>Traslado mecánico de reglas ajenas; doble valoración de habilitantes; fórmulas o acreditaciones imprecisas.</t>
  </si>
  <si>
    <t>Baja pluralidad, observaciones, adendas, controversias y riesgo de selección no objetiva.</t>
  </si>
  <si>
    <t>Revisión cruzada técnica-jurídica-financiera; matriz de consistencia; audiencia/periodo de observaciones; justificación de requisitos y separación entre habilitantes y ponderables.</t>
  </si>
  <si>
    <t>Líder jurídico del proceso</t>
  </si>
  <si>
    <t>Número de contradicciones detectadas; observaciones aceptadas por error del documento</t>
  </si>
  <si>
    <t>Antes de publicar y antes de cada adenda</t>
  </si>
  <si>
    <t>Matriz de consistencia, respuestas y control de cambios</t>
  </si>
  <si>
    <t>Los perfiles, experiencia e indicadores se conservan conforme al Análisis del Sector.</t>
  </si>
  <si>
    <t>R-05</t>
  </si>
  <si>
    <t>Externa</t>
  </si>
  <si>
    <t>Selección</t>
  </si>
  <si>
    <t>Competencia/Mercado</t>
  </si>
  <si>
    <t>Participación insuficiente, ausencia de ofertas hábiles o colusión entre interesados.</t>
  </si>
  <si>
    <t>Mercado especializado; barreras percibidas; plazo y cuantía; acuerdos anticompetitivos o baja difusión.</t>
  </si>
  <si>
    <t>Declaratoria de desierto, retraso del control contractual, pérdida de comparación competitiva o precio ineficiente.</t>
  </si>
  <si>
    <t>Compartido</t>
  </si>
  <si>
    <t>El evento combina causas o controles de varias partes; la asignación no sustituye las competencias ni las obligaciones de cooperación de cada una.</t>
  </si>
  <si>
    <t>Publicidad amplia y oportuna; cronograma razonable; respuestas claras; revisión de alertas de colusión, beneficiarios finales y patrones de oferta; aplicación de reglas de competencia.</t>
  </si>
  <si>
    <t>Revisar barreras y difusión sin relajar requisitos justificados; declarar desierto o reiniciar cuando jurídicamente proceda.</t>
  </si>
  <si>
    <t>Líder del proceso y comité evaluador</t>
  </si>
  <si>
    <t>Desde la convocatoria</t>
  </si>
  <si>
    <t>Adjudicación / declaratoria de desierto</t>
  </si>
  <si>
    <t>Número de manifestaciones/ofertas; ofertas hábiles; alertas de similitud no explicadas</t>
  </si>
  <si>
    <t>Durante publicidad, cierre y evaluación</t>
  </si>
  <si>
    <t>Registro de publicidad, ofertas y análisis de competencia</t>
  </si>
  <si>
    <t>Sin relajar las reglas definitivas del Análisis del Sector.</t>
  </si>
  <si>
    <t>R-06</t>
  </si>
  <si>
    <t>Compartida</t>
  </si>
  <si>
    <t>Operacional/Jurídico</t>
  </si>
  <si>
    <t>Errores en recepción, custodia, subsanación, evaluación o calificación de las ofertas.</t>
  </si>
  <si>
    <t>Cronograma estrecho; criterios aplicados de forma desigual; pérdida de trazabilidad; fallas humanas o de plataforma.</t>
  </si>
  <si>
    <t>Selección indebida, reclamaciones, repetición de evaluación, retrasos y afectación reputacional.</t>
  </si>
  <si>
    <t>Protocolo de cierre y custodia; evaluación por especialidades con doble revisión; matrices protegidas; registro de aclaraciones y subsanaciones; informe motivado y control de conflictos.</t>
  </si>
  <si>
    <t>Coordinador del comité evaluador</t>
  </si>
  <si>
    <t>% de criterios con doble revisión; número de correcciones posteriores al informe</t>
  </si>
  <si>
    <t>En cada hito de selección</t>
  </si>
  <si>
    <t>Actas, matriz de evaluación y bitácora documental</t>
  </si>
  <si>
    <t>La probabilidad baja, pero el impacto jurídico residual permanece relevante.</t>
  </si>
  <si>
    <t>R-07</t>
  </si>
  <si>
    <t>Selección/Contratación</t>
  </si>
  <si>
    <t>Integridad/Conflicto de interés</t>
  </si>
  <si>
    <t>Conflicto de interés, falta de independencia o vínculo relevante del oferente/equipo con MONTENIT, ENERALCO o vinculados.</t>
  </si>
  <si>
    <t>Participaciones societarias, relaciones contractuales, beneficiarios finales o intereses no revelados.</t>
  </si>
  <si>
    <t>Sesgo de la vigilancia, pérdida de confianza, decisiones deficientes, rechazo/terminación y responsabilidad.</t>
  </si>
  <si>
    <t>Declaración ampliada y actualización permanente; verificación de beneficiarios finales y relaciones; recusación; barreras de información; sustitución, rechazo o terminación según gravedad.</t>
  </si>
  <si>
    <t>Recusar o separar al involucrado; imponer barreras, sustituir personal, rechazar oferta o terminar según gravedad y debido proceso.</t>
  </si>
  <si>
    <t>Oficial de cumplimiento / supervisor</t>
  </si>
  <si>
    <t>% de declaraciones verificadas; conflictos detectados y mitigados oportunamente</t>
  </si>
  <si>
    <t>Con la oferta; antes del contrato; semestral y ante cambios</t>
  </si>
  <si>
    <t>Declaraciones, consultas, actas y plan de mitigación</t>
  </si>
  <si>
    <t>Riesgo crítico por la naturaleza independiente de la interventoría.</t>
  </si>
  <si>
    <t>R-08</t>
  </si>
  <si>
    <t>Contratación</t>
  </si>
  <si>
    <t>Garantías/Asegurabilidad</t>
  </si>
  <si>
    <t>No constitución, insuficiencia, exclusiones inadecuadas o falta de aprobación de garantías para iniciar el contrato.</t>
  </si>
  <si>
    <t>Condiciones no asegurables, cuantía/plazo extraordinarios, errores del adjudicatario o baja oferta del mercado asegurador.</t>
  </si>
  <si>
    <t>No firma o inicio tardío, exposición sin cobertura y necesidad de nueva selección.</t>
  </si>
  <si>
    <t>Sondeo temprano de asegurabilidad; requisitos proporcionales; revisión de clausulados y anexos; plazo de constitución; no iniciar sin aprobación; mecanismo de reposición y ampliación.</t>
  </si>
  <si>
    <t>Activar escalamiento y plan correctivo con responsable y plazo; preservar evidencia, mitigar efectos y aplicar el mecanismo contractual procedente.</t>
  </si>
  <si>
    <t>Área jurídica y financiera de LA PERLA</t>
  </si>
  <si>
    <t>Desde adjudicación</t>
  </si>
  <si>
    <t>Aprobación de garantías / acta de inicio</t>
  </si>
  <si>
    <t>Días de aprobación; % de amparos sin exclusiones incompatibles</t>
  </si>
  <si>
    <t>Antes de firma/inicio y ante cada modificación</t>
  </si>
  <si>
    <t>Pólizas, anexos, aprobaciones y estudio de asegurabilidad</t>
  </si>
  <si>
    <t>Coordinar amparos con presupuesto definitivo y matriz de riesgos.</t>
  </si>
  <si>
    <t>R-09</t>
  </si>
  <si>
    <t>Específico</t>
  </si>
  <si>
    <t>Ejecución</t>
  </si>
  <si>
    <t>Gobernanza/Operacional</t>
  </si>
  <si>
    <t>Fallas de coordinación y demoras en decisiones entre Municipio, LA PERLA, interventor, fiduciaria, operador de red y contratistas vigilados.</t>
  </si>
  <si>
    <t>Roles o canales imprecisos; competencias concurrentes; comités ineficaces; información tardía.</t>
  </si>
  <si>
    <t>Parálisis de actividades, decisiones contradictorias, incumplimientos, pagos tardíos y controversias.</t>
  </si>
  <si>
    <t>Las decisiones y la información dependen de varias instituciones; el interventor coordina, alerta y recomienda, pero no sustituye competencias decisorias.</t>
  </si>
  <si>
    <t>Matriz RACI y protocolo de gobernanza; calendario de comités; canal único de requerimientos; tiempos de escalamiento; actas con responsables; respeto por competencias decisorias.</t>
  </si>
  <si>
    <t>Escalar al nivel decisorio competente; convocar comité extraordinario y fijar decisión, responsable y término en acta.</t>
  </si>
  <si>
    <t>Supervisor de LA PERLA y enlaces designados</t>
  </si>
  <si>
    <t>Acta de inicio</t>
  </si>
  <si>
    <t>Terminación y cierre contractual</t>
  </si>
  <si>
    <t>Sí — plazo, costo, calidad o continuidad</t>
  </si>
  <si>
    <t>% de compromisos cerrados a tiempo; días promedio de decisión</t>
  </si>
  <si>
    <t>Comité mensual; semanal en fases críticas</t>
  </si>
  <si>
    <t>Actas, RACI, tablero de compromisos y escalamiento</t>
  </si>
  <si>
    <t>El interventor conceptúa y alerta; no sustituye al Municipio ni a LA PERLA.</t>
  </si>
  <si>
    <t>R-10</t>
  </si>
  <si>
    <t>Alcance</t>
  </si>
  <si>
    <t>Expansión de alumbrado o incorporación de nuevas edificaciones/soluciones FNCER que incremente el alcance de la interventoría.</t>
  </si>
  <si>
    <t>Expansión prevista del portafolio; nuevas necesidades; modificación de contratos vigilados; viabilidad de 381 edificaciones.</t>
  </si>
  <si>
    <t>Sobrecarga del equipo, costos no previstos, vigilancia insuficiente, desequilibrio y disputas por alcance.</t>
  </si>
  <si>
    <t>LA PERLA decide y formaliza el cambio; el interventor estima impactos y ejecuta únicamente el alcance contratado.</t>
  </si>
  <si>
    <t>Línea base por proyecto; procedimiento de control de cambios; concepto previo técnico-jurídico-financiero; estimación de dedicaciones y costos; formalización antes de ejecutar el nuevo alcance.</t>
  </si>
  <si>
    <t>Detener actividades fuera de línea base; cuantificar impacto y formalizar modificación antes de ejecutar alcance adicional.</t>
  </si>
  <si>
    <t>Supervisor y comité de cambios</t>
  </si>
  <si>
    <t>Cambios ejecutados sin formalización; desviación de alcance/horas</t>
  </si>
  <si>
    <t>Ante cada solicitud; revisión trimestral de portafolio</t>
  </si>
  <si>
    <t>Solicitudes, conceptos, actas y modificaciones contractuales</t>
  </si>
  <si>
    <t>La expansión no modifica automáticamente el contrato de interventoría.</t>
  </si>
  <si>
    <t>R-11</t>
  </si>
  <si>
    <t>Contractual</t>
  </si>
  <si>
    <t>Suspensiones, prórrogas, terminaciones o desfase de cronogramas de los contratos vigilados frente al plazo de la interventoría.</t>
  </si>
  <si>
    <t>Eventos de los proyectos; trámites regulatorios; incumplimientos; fuerza mayor; terminaciones en fechas distintas.</t>
  </si>
  <si>
    <t>Periodos sin cobertura, mayores costos, recursos ociosos y cierre incompleto.</t>
  </si>
  <si>
    <t>LA PERLA controla la modificación de la consultoría; el interventor controla alertas, programación y uso eficiente del equipo.</t>
  </si>
  <si>
    <t>Cronograma maestro integrado; alertas de ruta crítica; análisis previo de impacto; redistribución autorizada de equipo; modificación formal y soporte financiero cuando corresponda.</t>
  </si>
  <si>
    <t>Reprogramar dedicaciones sin desatender obligaciones; tramitar modificación y soporte financiero antes de extender cobertura.</t>
  </si>
  <si>
    <t>Supervisor del contrato</t>
  </si>
  <si>
    <t>Meses de desfase no cubiertos; decisiones formalizadas antes del impacto</t>
  </si>
  <si>
    <t>Seguimiento mensual y ante evento contractual</t>
  </si>
  <si>
    <t>Cronograma maestro, conceptos y modificaciones</t>
  </si>
  <si>
    <t>Los 2 meses de cierre corren desde el último contrato vigilado que termine.</t>
  </si>
  <si>
    <t>R-12</t>
  </si>
  <si>
    <t>Regulatorio</t>
  </si>
  <si>
    <t>Cambios regulatorios o técnicos en energía, FNCER, RETIE, RETILAP, Código de Medida, protección de datos, ambiental o SST.</t>
  </si>
  <si>
    <t>Evolución normativa durante 242 meses; regímenes de transición; nuevas exigencias del regulador u operador de red.</t>
  </si>
  <si>
    <t>Ajustes de diseño, medición, obligaciones o costos; no conformidades y sanciones.</t>
  </si>
  <si>
    <t>Compartido con mecanismo contractual</t>
  </si>
  <si>
    <t>El interventor monitorea y propone adaptación; la Entidad decide modificaciones. Los efectos extraordinarios se reconocen solo mediante el mecanismo contractual aplicable.</t>
  </si>
  <si>
    <t>Matriz normativa viva; boletín regulatorio; análisis de impacto; plan de transición; concepto jurídico/técnico y activación del mecanismo contractual aplicable.</t>
  </si>
  <si>
    <t>Emitir concepto de impacto y plan de transición; aplicar régimen temporal y modificación/restablecimiento solo si jurídicamente procede.</t>
  </si>
  <si>
    <t>Líder jurídico-regulatorio del interventor</t>
  </si>
  <si>
    <t>Cambios identificados dentro de 10 días; planes de adaptación vigentes</t>
  </si>
  <si>
    <t>Monitoreo mensual; reporte inmediato de cambios materiales</t>
  </si>
  <si>
    <t>Matriz normativa, conceptos y planes de transición</t>
  </si>
  <si>
    <t>Asignar efectos económicos según causa y reglas contractuales, no de forma automática.</t>
  </si>
  <si>
    <t>R-13</t>
  </si>
  <si>
    <t>Económico</t>
  </si>
  <si>
    <t>Inflación, variación salarial, tipo de cambio o costos tecnológicos superiores a los supuestos de la oferta.</t>
  </si>
  <si>
    <t>Larga duración; volatilidad macroeconómica; importación de herramientas; incrementos laborales.</t>
  </si>
  <si>
    <t>Pérdida de capacidad operativa, solicitudes económicas, reducción de calidad o interrupción.</t>
  </si>
  <si>
    <t>Compartido según fórmula contractual</t>
  </si>
  <si>
    <t>El consultor asume la gestión ordinaria de costos; la variación cubierta por la fórmula objetiva se distribuye conforme a la cláusula, sin doble indexación.</t>
  </si>
  <si>
    <t>Oferta a fecha base; fórmula objetiva y periodicidad de actualización; exclusión de doble indexación; planeación de costos y escenarios; soportes de variaciones extraordinarias.</t>
  </si>
  <si>
    <t>Aplicar fórmula pactada y verificar soportes; activar revisión extraordinaria únicamente bajo causal y procedimiento contractual.</t>
  </si>
  <si>
    <t>Dirección financiera de ambas partes</t>
  </si>
  <si>
    <t>Variación real vs. índice contractual; solicitudes sin soporte</t>
  </si>
  <si>
    <t>Revisión anual y al activar fórmula</t>
  </si>
  <si>
    <t>Cálculos de actualización, índices y actas</t>
  </si>
  <si>
    <t>La asignación final debe corresponder a la fórmula que adopten los Términos.</t>
  </si>
  <si>
    <t>R-14</t>
  </si>
  <si>
    <t>Financiero</t>
  </si>
  <si>
    <t>Descalce de caja del interventor por capital de trabajo o planeación financiera insuficientes.</t>
  </si>
  <si>
    <t>Subestimación del ciclo de caja; reserva operativa insuficiente; concentración de ingresos; costos laborales o de visitas mal programados.</t>
  </si>
  <si>
    <t>Atraso de nómina, retiro de personal, menos visitas, interrupción de la vigilancia e incumplimiento.</t>
  </si>
  <si>
    <t>Contratista</t>
  </si>
  <si>
    <t>El interventor controla su capital de trabajo, reservas, nómina y continuidad operativa.</t>
  </si>
  <si>
    <t>Flujo de caja rodante a 12 meses; reserva operativa; límites de concentración; alertas de nómina y proveedores; plan de continuidad y medidas tempranas de ajuste sin reducir obligaciones.</t>
  </si>
  <si>
    <t>Activar reserva y plan de continuidad; priorizar nómina/equipo crítico y presentar plan de recuperación sin reducir el servicio.</t>
  </si>
  <si>
    <t>Director financiero del contratista</t>
  </si>
  <si>
    <t>Días de pago; meses de caja; nómina pagada oportunamente</t>
  </si>
  <si>
    <t>Flujo mensual; alerta semanal de caja y nómina</t>
  </si>
  <si>
    <t>Flujo de caja, radicaciones, aprobaciones y pagos</t>
  </si>
  <si>
    <t>Riesgo ordinario de organización y financiación del interventor; no comprende demoras de pago imputables a LA PERLA o la fiducia.</t>
  </si>
  <si>
    <t>R-15</t>
  </si>
  <si>
    <t>Financiero/Contable</t>
  </si>
  <si>
    <t>Mezcla o compensación de recursos, costos, ingresos, activos, multas o pagos entre los tres proyectos.</t>
  </si>
  <si>
    <t>Centros de costo deficientes; costos compartidos sin regla; cuentas o reportes consolidados sin detalle.</t>
  </si>
  <si>
    <t>Subsidios cruzados, doble remuneración, imputaciones improcedentes, pérdida de trazabilidad y hallazgos fiscales.</t>
  </si>
  <si>
    <t>Compartido con segregación por rol</t>
  </si>
  <si>
    <t>Cada actor responde por sus registros, aprobaciones y cuentas; LA PERLA/fiducia conservan la separación de fuentes y el interventor verifica e informa.</t>
  </si>
  <si>
    <t>Subcuentas y centros de costo por proyecto; metodología previa de distribución de costos comunes; conciliación mensual; aprobación separada; prohibición de compensación entre proyectos.</t>
  </si>
  <si>
    <t>Bloquear pago o compensación; reclasificar, conciliar y corregir por proyecto; escalar hallazgo fiscal o contractual.</t>
  </si>
  <si>
    <t>Líder financiero-contable del interventor</t>
  </si>
  <si>
    <t>Partidas sin proyecto; conciliaciones pendientes; costos comunes sin criterio aprobado</t>
  </si>
  <si>
    <t>Mensual y antes de cada pago</t>
  </si>
  <si>
    <t>Auxiliares, conciliaciones, informes y aprobaciones segregadas</t>
  </si>
  <si>
    <t>Control esencial por fuentes de pago diferentes.</t>
  </si>
  <si>
    <t>R-16</t>
  </si>
  <si>
    <t>Medición/Facturación</t>
  </si>
  <si>
    <t>Errores, manipulación o falta de integridad en sistemas de medida, fronteras comerciales, balances, pérdidas o registros de energía.</t>
  </si>
  <si>
    <t>Medidores sin calibración; fallas de telemetría; datos incompletos; parametrización incorrecta; acceso no controlado.</t>
  </si>
  <si>
    <t>Liquidaciones erróneas, pagos indebidos, controversias, afectación de usuarios y decisiones técnicas equivocadas.</t>
  </si>
  <si>
    <t>Contratista vigilado / Interventor (verificación)</t>
  </si>
  <si>
    <t>El vigilado responde por la integridad y corrección del sistema de medida; el interventor por una validación diligente e independiente.</t>
  </si>
  <si>
    <t>Protocolo de validación independiente; trazabilidad desde fuente; pruebas y calibración; perfiles de acceso; conciliación con operador de red; muestreo y doble control de excepciones.</t>
  </si>
  <si>
    <t>Suspender validación del dato afectado; preservar evidencia, recalcular, exigir corrección y ajustar pagos/decisiones.</t>
  </si>
  <si>
    <t>Especialista de medición/energía del interventor</t>
  </si>
  <si>
    <t>% de lecturas conciliadas; anomalías por 1.000 registros; diferencias de balance</t>
  </si>
  <si>
    <t>Mensual; inmediato ante desviación crítica</t>
  </si>
  <si>
    <t>Bases de medida, certificados, conciliaciones y bitácoras</t>
  </si>
  <si>
    <t>El contratista vigilado corrige; el interventor verifica, conceptúa y alerta.</t>
  </si>
  <si>
    <t>R-17</t>
  </si>
  <si>
    <t>Facturación/Financiero</t>
  </si>
  <si>
    <t>Validación tardía o incorrecta de facturas, indexaciones, impuestos, descuentos, compensaciones, penalidades o remuneración.</t>
  </si>
  <si>
    <t>Fórmulas complejas; soportes incompletos; cambios tarifarios; controles manuales; segregación deficiente.</t>
  </si>
  <si>
    <t>Pagos en exceso o defecto, intereses, afectación de caja y controversias contractuales.</t>
  </si>
  <si>
    <t>Interventor / Entidad según competencia</t>
  </si>
  <si>
    <t>El interventor revisa y conceptúa; LA PERLA/supervisor aprueba y la fiducia paga. Cada uno responde por su actuación.</t>
  </si>
  <si>
    <t>Lista de chequeo por contrato; recálculo independiente; conciliación físico-financiera; segregación de funciones; muestra reforzada de excepciones; aprobación documentada dentro del plazo.</t>
  </si>
  <si>
    <t>Retener concepto o pago de la partida discutida; conciliar, recalcular y corregir con trazabilidad y reserva de derechos.</t>
  </si>
  <si>
    <t>Líder financiero del interventor</t>
  </si>
  <si>
    <t>% de facturas revisadas dentro del plazo; valor de ajustes detectados</t>
  </si>
  <si>
    <t>Cada factura/cuenta; conciliación mensual</t>
  </si>
  <si>
    <t>Papeles de trabajo, conceptos y conciliaciones</t>
  </si>
  <si>
    <t>Separar validación técnica, aprobación contractual y ordenación del pago.</t>
  </si>
  <si>
    <t>R-18</t>
  </si>
  <si>
    <t>Técnico/Calidad</t>
  </si>
  <si>
    <t>Deficiencias no detectadas en diseños, materiales, instalación, modernización, pruebas, mantenimiento o niveles de servicio.</t>
  </si>
  <si>
    <t>Muestreo insuficiente; equipo sin dedicación; protocolos débiles; presión de cronograma; acceso limitado.</t>
  </si>
  <si>
    <t>Fallas de seguridad y desempeño, activos no conformes, sobrecostos, menor vida útil y reclamaciones.</t>
  </si>
  <si>
    <t>El vigilado ejecuta y corrige; el interventor responde por inspección, detección, documentación y alerta profesional.</t>
  </si>
  <si>
    <t>Plan de inspección y ensayos basado en riesgo; puntos de parada; verificación RETIE/RETILAP; trazabilidad fotográfica y georreferenciada; no conformidades y cierre verificable.</t>
  </si>
  <si>
    <t>Abrir no conformidad; detener punto crítico cuando sea seguro y competente; exigir corrección, reensayo y concepto de aceptación.</t>
  </si>
  <si>
    <t>Director técnico del interventor</t>
  </si>
  <si>
    <t>% de inspecciones ejecutadas; no conformidades vencidas; reincidencia</t>
  </si>
  <si>
    <t>Según plan; semanal en instalación y mensual en operación</t>
  </si>
  <si>
    <t>Protocolos, ensayos, certificados, fotos y actas</t>
  </si>
  <si>
    <t>Incluye alumbrado, suministro y sistemas FNCER.</t>
  </si>
  <si>
    <t>R-19</t>
  </si>
  <si>
    <t>Tecnológico</t>
  </si>
  <si>
    <t>Obsolescencia, indisponibilidad o falta de interoperabilidad de las herramientas y plataformas del interventor.</t>
  </si>
  <si>
    <t>Contrato de 242 meses; dependencia de software propietario; falta de mantenimiento, exportación o estándares abiertos.</t>
  </si>
  <si>
    <t>Pérdida de eficiencia, datos inaccesibles, costos de migración, dependencia del proveedor y ruptura de continuidad.</t>
  </si>
  <si>
    <t>El interventor controla su organización, personal, medios, calidad profesional y cumplimiento ordinario del contrato.</t>
  </si>
  <si>
    <t>Arquitectura modular; formatos abiertos; plan de renovación tecnológica; pruebas de exportación; mantenimiento; documentación; derechos de uso y plan de salida sin bloqueo.</t>
  </si>
  <si>
    <t>Migrar a formato soportado, activar solución alterna y ejecutar plan de salida preservando datos y continuidad.</t>
  </si>
  <si>
    <t>Líder TI del interventor</t>
  </si>
  <si>
    <t>Disponibilidad; versiones fuera de soporte; % de datos exportables</t>
  </si>
  <si>
    <t>Revisión semestral; prueba de salida anual</t>
  </si>
  <si>
    <t>Inventario TI, pruebas, licencias y plan de actualización</t>
  </si>
  <si>
    <t>LA PERLA debe conservar acceso y portabilidad de la información institucional.</t>
  </si>
  <si>
    <t>R-20</t>
  </si>
  <si>
    <t>Ciberseguridad</t>
  </si>
  <si>
    <t>Acceso no autorizado, ransomware, alteración, pérdida o indisponibilidad de repositorios, telemetría o información comercial.</t>
  </si>
  <si>
    <t>Credenciales débiles; terceros; phishing; vulnerabilidades; respaldos no probados; integración insegura.</t>
  </si>
  <si>
    <t>Interrupción del control, fraude, fuga de datos, decisiones con información alterada y sanciones.</t>
  </si>
  <si>
    <t>Contratista / Entidad según sistema</t>
  </si>
  <si>
    <t>La asignación sigue la capacidad real de prevenir, administrar y acreditar el tratamiento, con responsabilidades diferenciadas por competencia.</t>
  </si>
  <si>
    <t>MFA y mínimo privilegio; cifrado; registro de auditoría; segregación de ambientes; copias 3-2-1; pruebas de restauración; gestión de incidentes y notificación; evaluación de terceros.</t>
  </si>
  <si>
    <t>Aislar sistemas, activar respuesta a incidentes y continuidad, restaurar copia probada, notificar y preservar evidencia.</t>
  </si>
  <si>
    <t>Responsables de seguridad de la información</t>
  </si>
  <si>
    <t>Incidentes críticos; tiempo de recuperación; % respaldos restaurados; vulnerabilidades vencidas</t>
  </si>
  <si>
    <t>Monitoreo continuo; reporte mensual; simulacro semestral</t>
  </si>
  <si>
    <t>Logs, reportes, pruebas de restauración y actas de incidente</t>
  </si>
  <si>
    <t>Aplicar clasificación de la información y protección de datos personales.</t>
  </si>
  <si>
    <t>R-21</t>
  </si>
  <si>
    <t>Gestión documental</t>
  </si>
  <si>
    <t>Expedientes incompletos, versiones contradictorias, pérdida de trazabilidad o entrega no utilizable de la información.</t>
  </si>
  <si>
    <t>Repositorio informal; nomenclatura no uniforme; ausencia de metadatos; documentos solo en correos o equipos personales.</t>
  </si>
  <si>
    <t>Imposibilidad de probar actuaciones, demoras, hallazgos, pérdida de memoria institucional y cierre fallido.</t>
  </si>
  <si>
    <t>Plan de gestión documental; estructura separada por proyecto; metadatos y versionado; radicación; índice automático; respaldo; auditoría mensual y entregas parciales a LA PERLA.</t>
  </si>
  <si>
    <t>Reconstruir expediente desde fuentes verificadas; congelar versiones dudosas y realizar entrega extraordinaria auditada.</t>
  </si>
  <si>
    <t>Coordinador documental del interventor</t>
  </si>
  <si>
    <t>% de documentos indexados; duplicados/conflictos; hallazgos de auditoría</t>
  </si>
  <si>
    <t>Control mensual; entrega trimestral</t>
  </si>
  <si>
    <t>Índices, bitácora, actas de entrega y respaldos</t>
  </si>
  <si>
    <t>La información debe ser íntegra, auditable y transferible.</t>
  </si>
  <si>
    <t>R-22</t>
  </si>
  <si>
    <t>Talento humano/Continuidad</t>
  </si>
  <si>
    <t>Rotación, ausencia prolongada o reemplazo tardío del personal clave.</t>
  </si>
  <si>
    <t>Duración extraordinaria; mercado especializado; condiciones laborales; concentración del conocimiento en individuos.</t>
  </si>
  <si>
    <t>Pérdida de continuidad, curvas de aprendizaje, menor calidad, incumplimiento de dedicaciones y retrasos.</t>
  </si>
  <si>
    <t>Plan de sucesión; suplentes preidentificados; documentación obligatoria; empalme mínimo; autorización previa; perfil igual o superior; indicadores de permanencia y carga.</t>
  </si>
  <si>
    <t>Activar suplente, empalme acelerado y autorización previa; redistribuir carga temporal sin rebajar perfiles.</t>
  </si>
  <si>
    <t>Director de interventoría</t>
  </si>
  <si>
    <t>Rotación anual; días de vacancia; % empalmes completos</t>
  </si>
  <si>
    <t>Monitoreo mensual; aviso inmediato de vacante</t>
  </si>
  <si>
    <t>Hojas de vida, autorizaciones, actas de empalme y dedicaciones</t>
  </si>
  <si>
    <t>Los reemplazos no generan mayor costo ni relajan perfiles definidos.</t>
  </si>
  <si>
    <t>R-23</t>
  </si>
  <si>
    <t>Talento humano/Operacional</t>
  </si>
  <si>
    <t>Dedicación real insuficiente, sobreasignación o falta de disponibilidad del equipo mínimo.</t>
  </si>
  <si>
    <t>Profesionales en múltiples contratos; planificación deficiente; picos de trabajo no cubiertos; registros incompletos.</t>
  </si>
  <si>
    <t>Inspecciones omitidas, informes tardíos, errores de revisión y multas.</t>
  </si>
  <si>
    <t>Programación por fases; control de carga y asistencia; timesheets vinculados a productos; visitas verificables; refuerzo temporal ante hitos; validación mensual del supervisor.</t>
  </si>
  <si>
    <t>Director de interventoría / supervisor</t>
  </si>
  <si>
    <t>Horas/dedicación acreditada vs. exigida; visitas realizadas; entregables tardíos</t>
  </si>
  <si>
    <t>Semanal en fases críticas; mensual ordinario</t>
  </si>
  <si>
    <t>Registros de tiempo, agenda, informes y actas de visita</t>
  </si>
  <si>
    <t>Respeta las dedicaciones establecidas en el Análisis del Sector.</t>
  </si>
  <si>
    <t>R-24</t>
  </si>
  <si>
    <t>SST/Seguridad eléctrica</t>
  </si>
  <si>
    <t>Accidente, incidente o exposición de personal durante visitas, trabajo en alturas, proximidad eléctrica, desplazamientos o inspecciones.</t>
  </si>
  <si>
    <t>Protocolos deficientes; permisos incompletos; energización; clima; EPP inadecuado; coordinación insuficiente con el contratista vigilado.</t>
  </si>
  <si>
    <t>Lesiones, fatalidad, suspensión, responsabilidad, sanciones y afectación reputacional.</t>
  </si>
  <si>
    <t>Contratista; coordinación del vigilado</t>
  </si>
  <si>
    <t>El interventor controla la seguridad de su personal; el vigilado debe coordinar acceso, energización y actividades simultáneas bajo su control.</t>
  </si>
  <si>
    <t>SG-SST; análisis de trabajo seguro; competencias y certificaciones; permisos; LOTO; EPP; coordinación de actividades simultáneas; plan de emergencias y reporte en 24 horas.</t>
  </si>
  <si>
    <t>Suspender actividad insegura, atender emergencia, reportar e investigar; reiniciar solo con controles verificados.</t>
  </si>
  <si>
    <t>Responsable SST del interventor</t>
  </si>
  <si>
    <t>Incidentes; inspecciones SST; permisos conformes; acciones vencidas</t>
  </si>
  <si>
    <t>Antes de cada visita crítica; reporte mensual</t>
  </si>
  <si>
    <t>ATS, permisos, listas, reportes e investigaciones</t>
  </si>
  <si>
    <t>Impacto residual permanece catastrófico aunque se reduzca la probabilidad.</t>
  </si>
  <si>
    <t>R-25</t>
  </si>
  <si>
    <t>Ambiental/Social/Predial</t>
  </si>
  <si>
    <t>Incumplimientos ambientales, manejo inadecuado de residuos, afectación social o restricciones de acceso a predios/edificaciones.</t>
  </si>
  <si>
    <t>Permisos o planes incompletos; disposición deficiente de luminarias/paneles; oposición; derechos de acceso no asegurados.</t>
  </si>
  <si>
    <t>Sanciones, suspensión, daños, retrasos, mayores costos y conflictos comunitarios.</t>
  </si>
  <si>
    <t>Obligado material / Interventor (verificación)</t>
  </si>
  <si>
    <t>La obligación ambiental, social o predial se asigna al titular contractual; el interventor verifica y escala sin asumir permisos ajenos.</t>
  </si>
  <si>
    <t>Matriz de permisos; verificación de gestores y trazabilidad de residuos; protocolo social; control de accesos y servidumbres; plan de contingencia y escalamiento.</t>
  </si>
  <si>
    <t>Profesional ambiental-social del interventor</t>
  </si>
  <si>
    <t>Permisos vigentes; residuos con certificado; accesos pendientes; quejas cerradas</t>
  </si>
  <si>
    <t>Mensual y antes de intervenir nuevos sitios</t>
  </si>
  <si>
    <t>Permisos, manifiestos, actas y registro de PQR</t>
  </si>
  <si>
    <t>El interventor verifica; la obligación material corresponde a quien la tenga en cada contrato.</t>
  </si>
  <si>
    <t>R-26</t>
  </si>
  <si>
    <t>Operacional/Continuidad</t>
  </si>
  <si>
    <t>Fallas masivas, indisponibilidad, emergencia o interrupción del suministro/servicio no advertida ni gestionada oportunamente.</t>
  </si>
  <si>
    <t>Eventos de red; fallas de equipos; mantenimiento deficiente; clima; capacidad de respuesta insuficiente.</t>
  </si>
  <si>
    <t>Riesgo a personas, oscuridad, interrupción en edificaciones, penalidades y afectación del interés público.</t>
  </si>
  <si>
    <t>Contratista vigilado / Entidad / Interventor</t>
  </si>
  <si>
    <t>La operación primaria corresponde al vigilado; la Entidad activa decisiones y el interventor monitorea, alerta y verifica contingencias.</t>
  </si>
  <si>
    <t>Protocolos de eventos críticos; monitoreo de indicadores; umbrales de alerta; reporte máximo 24 horas; verificación de contingencia, tiempos de atención y análisis de causa raíz.</t>
  </si>
  <si>
    <t>Activar protocolo de evento crítico, contingencia operativa y comunicaciones; verificar causa raíz y plan de recuperación.</t>
  </si>
  <si>
    <t>Director técnico y supervisor</t>
  </si>
  <si>
    <t>Disponibilidad; MTTR; eventos sin reporte oportuno; reincidencia</t>
  </si>
  <si>
    <t>Continuo; comité inmediato ante evento crítico</t>
  </si>
  <si>
    <t>Alarmas, informes de evento, causa raíz y planes de acción</t>
  </si>
  <si>
    <t>La gestión operativa primaria sigue en cabeza del contratista vigilado.</t>
  </si>
  <si>
    <t>R-27</t>
  </si>
  <si>
    <t>Terceros/Interfaces</t>
  </si>
  <si>
    <t>Demoras o errores de operador de red, comercializador, fiduciaria, certificadores, proveedores o autoridades que afecten verificaciones.</t>
  </si>
  <si>
    <t>Dependencias externas; requisitos cambiantes; información o conceptos tardíos.</t>
  </si>
  <si>
    <t>Retrasos de conexión, medición, pago, puesta en servicio o cierre de hallazgos.</t>
  </si>
  <si>
    <t>Tercero competente / Entidad / Interventor</t>
  </si>
  <si>
    <t>No se imputan al interventor decisiones exclusivas de terceros si gestionó y escaló oportunamente; sí responde por su coordinación y trazabilidad.</t>
  </si>
  <si>
    <t>Mapa de interfaces; requisitos y fechas; radicación temprana; seguimiento semanal en hitos; escalamiento; planes alternos y evidencia de gestión.</t>
  </si>
  <si>
    <t>Coordinador de interfaces</t>
  </si>
  <si>
    <t>Trámites vencidos; tiempo de respuesta por tercero; hitos afectados</t>
  </si>
  <si>
    <t>Mensual; semanal en hitos críticos</t>
  </si>
  <si>
    <t>Matriz de interfaces, radicados y comunicaciones</t>
  </si>
  <si>
    <t>No atribuir al interventor decisiones o actuaciones exclusivas del tercero.</t>
  </si>
  <si>
    <t>R-28</t>
  </si>
  <si>
    <t>Subcontratación</t>
  </si>
  <si>
    <t>Subcontratación no autorizada, excesiva o utilizada para eludir experiencia, personal, dedicaciones o independencia.</t>
  </si>
  <si>
    <t>Controles contractuales débiles; falta de revelación; dependencia de terceros; búsqueda de reducción de costos.</t>
  </si>
  <si>
    <t>Pérdida de control y calidad, conflicto de interés, incumplimiento y reclamaciones laborales o de terceros.</t>
  </si>
  <si>
    <t>Autorización previa para actividades especializadas; debida diligencia; prohibición de subcontratar dirección/totalidad; flujo de obligaciones; registro y auditoría; responsabilidad integral del consultor.</t>
  </si>
  <si>
    <t>Subcontratos no registrados; hallazgos; % obligaciones trasladadas</t>
  </si>
  <si>
    <t>Previo a cada subcontrato; revisión trimestral</t>
  </si>
  <si>
    <t>Autorizaciones, contratos, debida diligencia y evaluaciones</t>
  </si>
  <si>
    <t>La subcontratación no libera responsabilidad ni permite acreditar de nuevo requisitos.</t>
  </si>
  <si>
    <t>R-29</t>
  </si>
  <si>
    <t>Jurídico/Controversias</t>
  </si>
  <si>
    <t>Reclamaciones, desacuerdos técnicos, multas o litigios mal documentados o atendidos tardíamente.</t>
  </si>
  <si>
    <t>Conceptos incompletos; expediente débil; plazos vencidos; discrepancias de interpretación o cuantificación.</t>
  </si>
  <si>
    <t>Costos legales, pagos improcedentes, pérdida de derechos, retrasos y deterioro de relaciones.</t>
  </si>
  <si>
    <t>Matriz de controversias y términos; conceptos multidisciplinarios; expediente probatorio; reserva de derechos; instancia de arreglo directo; decisiones motivadas y debido proceso contractual.</t>
  </si>
  <si>
    <t>Casos sin estrategia; términos vencidos; cuantía expuesta</t>
  </si>
  <si>
    <t>Revisión mensual y ante reclamación</t>
  </si>
  <si>
    <t>Matriz, conceptos, comunicaciones y decisiones</t>
  </si>
  <si>
    <t>Las sanciones deben observar contradicción y competencia decisoria.</t>
  </si>
  <si>
    <t>R-30</t>
  </si>
  <si>
    <t>Integridad/Fraude</t>
  </si>
  <si>
    <t>Fraude, corrupción, falsedad documental, presión indebida o alteración de informes y aprobaciones.</t>
  </si>
  <si>
    <t>Segregación de funciones insuficiente; acceso privilegiado; incentivos económicos; controles de integridad débiles.</t>
  </si>
  <si>
    <t>Pagos indebidos, pérdida de recursos, responsabilidad penal/disciplinaria/fiscal y daño reputacional.</t>
  </si>
  <si>
    <t>Código de integridad; canal de denuncias; segregación revisión-aprobación-pago; trazabilidad de cambios; analítica de excepciones; rotación de revisiones y auditoría selectiva.</t>
  </si>
  <si>
    <t>Oficial de cumplimiento / control interno</t>
  </si>
  <si>
    <t>Alertas investigadas; excepciones sin soporte; cambios fuera de flujo</t>
  </si>
  <si>
    <t>Monitoreo continuo; reporte trimestral</t>
  </si>
  <si>
    <t>Logs, denuncias, investigaciones y auditorías</t>
  </si>
  <si>
    <t>Cero tolerancia; escalar inmediatamente indicios materiales.</t>
  </si>
  <si>
    <t>R-31</t>
  </si>
  <si>
    <t>Cierre</t>
  </si>
  <si>
    <t>Cierre/Liquidación</t>
  </si>
  <si>
    <t>Cierre tardío o incompleto de uno o más contratos vigilados y del contrato de interventoría.</t>
  </si>
  <si>
    <t>Saldos y obligaciones no conciliados; inventarios incompletos; reclamaciones abiertas; documentos dispersos; finalizaciones distintas.</t>
  </si>
  <si>
    <t>Imposibilidad de liquidar, pérdida de garantías, saldos sin depurar, litigios y prolongación de costos.</t>
  </si>
  <si>
    <t>Compartido con obligaciones diferenciadas</t>
  </si>
  <si>
    <t>El interventor prepara balances y soportes; LA PERLA/Municipio deciden y liquidan; los vigilados entregan y corrigen pendientes.</t>
  </si>
  <si>
    <t>Plan de cierre desde el inicio; pre-cierres anuales; checklist por contrato; reserva de dos meses; conciliación de saldos, activos, garantías, obligaciones y expediente; informe final individual y consolidado.</t>
  </si>
  <si>
    <t>Activar comité de cierre; priorizar saldos, inventarios, garantías y expediente; documentar reservas y pendientes para liquidación.</t>
  </si>
  <si>
    <t>Supervisor y director de interventoría</t>
  </si>
  <si>
    <t>Pre-cierre anual y 12 meses antes del fin</t>
  </si>
  <si>
    <t>Liquidación / vencimiento de garantías</t>
  </si>
  <si>
    <t>% de ítems de cierre completos; saldos y obligaciones abiertas; días de atraso</t>
  </si>
  <si>
    <t>Pre-cierre anual; mensual en últimos 6 meses; semanal en etapa final</t>
  </si>
  <si>
    <t>Checklist, conciliaciones, inventarios, informes y actas</t>
  </si>
  <si>
    <t>El cierre general depende de la terminación efectiva del último contrato vigilado.</t>
  </si>
  <si>
    <t>R-32</t>
  </si>
  <si>
    <t>Cierre/Poscontractual</t>
  </si>
  <si>
    <t>Garantías/Calidad</t>
  </si>
  <si>
    <t>Vencimiento, no ampliación o insuficiencia de garantías y pérdida de posibilidad de reclamar por defectos de productos de interventoría.</t>
  </si>
  <si>
    <t>Alertas tardías; modificaciones no reflejadas; calidad detectada después del cierre; expediente de siniestro insuficiente.</t>
  </si>
  <si>
    <t>Exposición económica, imposibilidad de obtener reparación y afectación de la defensa contractual.</t>
  </si>
  <si>
    <t>Contratista / Entidad según actuación</t>
  </si>
  <si>
    <t>El contratista constituye, repone y amplía; la Entidad controla aprobación, alertas y reclamaciones dentro de término.</t>
  </si>
  <si>
    <t>Matriz de garantías con alertas 90/60/30 días; verificación antes de pagos y modificaciones; ampliación/reposición; revisión de calidad; expediente de reclamación y vigencia poscontractual suficiente.</t>
  </si>
  <si>
    <t>Garantías vencidas; días de cobertura remanente; reclamaciones con soporte completo</t>
  </si>
  <si>
    <t>Mensual; alertas 90/60/30 días; antes de liquidar</t>
  </si>
  <si>
    <t>Matriz, pólizas, aprobaciones y expedientes de reclamación</t>
  </si>
  <si>
    <t>Coordinar calidad del servicio, cumplimiento, laborales y RCE según exposición.</t>
  </si>
  <si>
    <t>R-33</t>
  </si>
  <si>
    <t>Continuidad/Proveedor</t>
  </si>
  <si>
    <t>Concentración del conocimiento, herramientas o capacidad operativa en un único proveedor o equipo del interventor.</t>
  </si>
  <si>
    <t>Horizonte de 242 meses; soluciones propietarias; documentación insuficiente; baja transferibilidad; ausencia de suplentes o mercado alternativo.</t>
  </si>
  <si>
    <t>Dependencia tecnológica u operativa, pérdida de continuidad, costos de transición, menor competencia futura y captura de información institucional.</t>
  </si>
  <si>
    <t>El contratista controla documentación, arquitectura y transferencia; LA PERLA controla derechos de acceso, custodia institucional y estrategia de transición.</t>
  </si>
  <si>
    <t>Estándares abiertos; documentación y manuales actualizados; propiedad y derecho de uso de datos para LA PERLA; transferencia trimestral; suplentes; pruebas de reversibilidad; plan de salida y empalme.</t>
  </si>
  <si>
    <t>Activar plan de salida, transferencia intensiva y proveedor/equipo alterno; asegurar acceso continuo a datos y licencias críticas.</t>
  </si>
  <si>
    <t>Director de interventoría y líder TI institucional</t>
  </si>
  <si>
    <t>% de procesos documentados; dependencia de licencias/personas; tiempo estimado de transición</t>
  </si>
  <si>
    <t>Revisión trimestral; prueba anual de reversibilidad</t>
  </si>
  <si>
    <t>Manuales, repositorio, pruebas de exportación, actas de transferencia</t>
  </si>
  <si>
    <t>La Entidad preserva acceso y derechos; el contratista documenta, transfiere y evita bloqueos.</t>
  </si>
  <si>
    <t>R-34</t>
  </si>
  <si>
    <t>Fiduciario/Pagos</t>
  </si>
  <si>
    <t>Demora en la aprobación de informes, instrucción de pago o desembolso fiduciario por causas no imputables al interventor.</t>
  </si>
  <si>
    <t>Revisión tardía de LA PERLA; instrucciones incompletas; indisponibilidad o demora operativa de la fiducia; falta de conciliación de la fuente por componente.</t>
  </si>
  <si>
    <t>Mora, afectación de liquidez y continuidad, reclamaciones, intereses y deterioro de la relación contractual.</t>
  </si>
  <si>
    <t>Entidad/Fiducia según competencia</t>
  </si>
  <si>
    <t>La aprobación, instrucción y gestión fiduciaria están bajo competencias de LA PERLA/fiducia; el interventor responde por radicar completa y oportunamente.</t>
  </si>
  <si>
    <t>Calendario de cortes; lista única de soportes; términos de 3 días para aprobación/subsanación y pago conforme a documentos; trazabilidad de radicación; suplencias; escalamiento fiduciario; conciliación por subcuenta.</t>
  </si>
  <si>
    <t>Escalar vencimiento, subsanar internamente la instrucción y gestionar pago; reconocer consecuencias solo conforme al contrato.</t>
  </si>
  <si>
    <t>Supervisor y enlace fiduciario de LA PERLA</t>
  </si>
  <si>
    <t>Días entre radicación, aprobación, instrucción y pago; cuentas vencidas sin causa imputable al interventor</t>
  </si>
  <si>
    <t>Cada cuenta; alerta al vencer cada término</t>
  </si>
  <si>
    <t>Radicados, conceptos, instrucciones fiduciarias, extractos y conciliaciones</t>
  </si>
  <si>
    <t>No se traslada al interventor la demora causada por decisiones o trámites bajo control de la Entidad o la fiducia.</t>
  </si>
  <si>
    <t>R-35</t>
  </si>
  <si>
    <t>Alumbrado público/SIAP</t>
  </si>
  <si>
    <t>Inventario, georreferenciación o estado de activos de alumbrado público incompleto o inconsistente durante la sustitución de 26.556 luminarias, expansión, AOM y reposiciones.</t>
  </si>
  <si>
    <t>Línea base desactualizada; altas/bajas sin soporte; diferencias entre campo, SIAP, facturación e inventarios; muestreo insuficiente.</t>
  </si>
  <si>
    <t>Pagos o remuneraciones improcedentes, activos no localizados, fallas de mantenimiento, controversias y cierre patrimonial incompleto.</t>
  </si>
  <si>
    <t>Contratista vigilado / Interventor, con roles diferenciados</t>
  </si>
  <si>
    <t>El vigilado gestiona activos y corrige; el interventor valida por procedimientos independientes y alerta; la Entidad decide consecuencias contractuales.</t>
  </si>
  <si>
    <t>Protocolo de altas, bajas y conciliación; identificador único y evidencia georreferenciada; muestreo por riesgo; conciliación SIAP–campo–facturación; control de bodegas, garantías y disposición final.</t>
  </si>
  <si>
    <t>Congelar movimiento o pago del activo discutido; inspección extraordinaria, conciliación y corrección de SIAP/inventario.</t>
  </si>
  <si>
    <t>Especialista de alumbrado y supervisor</t>
  </si>
  <si>
    <t>% de activos conciliados; diferencias de inventario; luminarias sin trazabilidad; no conformidades vencidas</t>
  </si>
  <si>
    <t>Semanal durante modernización; mensual en operación</t>
  </si>
  <si>
    <t>SIAP, inventarios, fotografías, actas, órdenes de trabajo y conciliaciones</t>
  </si>
  <si>
    <t>El vigilado administra y corrige el inventario; el interventor verifica, prueba, reporta y recomienda.</t>
  </si>
  <si>
    <t>R-36</t>
  </si>
  <si>
    <t>FNCER/AGPE/PPA</t>
  </si>
  <si>
    <t>Diseño, conexión, puesta en servicio, medición o desempeño de sistemas FNCER/AGPE inferior a lo contratado, incluida la modalidad «Pague lo Generado».</t>
  </si>
  <si>
    <t>Estudios de viabilidad insuficientes; trámites tardíos con operador de red; sombreado o degradación; equipos incompatibles; errores de frontera y pronóstico; mantenimiento deficiente.</t>
  </si>
  <si>
    <t>Menor generación y ahorro, pagos no soportados, retrasos de conexión, indisponibilidad, incumplimiento de niveles de servicio y controversias.</t>
  </si>
  <si>
    <t>Contratista vigilado / Interventor / Entidad-OR según competencia</t>
  </si>
  <si>
    <t>Se asigna por esfera de control: ejecución al vigilado, verificación al interventor y decisiones/trámites a Entidad u operador de red.</t>
  </si>
  <si>
    <t>Revisión de diseños y viabilidad; hitos de conexión; pruebas de aceptación y curva de desempeño; línea base y medición verificable; conciliación de energía; garantías de equipos; alertas de degradación y plan de corrección.</t>
  </si>
  <si>
    <t>Retener aceptación/pago del hito discutido; ejecutar pruebas, corrección y nueva puesta en servicio; escalar trámites al OR.</t>
  </si>
  <si>
    <t>Especialista FNCER/medición y supervisor</t>
  </si>
  <si>
    <t>kWh medidos vs. esperados; performance ratio; disponibilidad; trámites vencidos; sistemas sin conformidad RETIE</t>
  </si>
  <si>
    <t>Por hito; mensual en operación; inmediato ante desviación material</t>
  </si>
  <si>
    <t>Diseños, conceptos, certificados, curvas, registros de medida y actas de puesta en servicio</t>
  </si>
  <si>
    <t>Cada parte responde por su ámbito: ejecución del vigilado, verificación del interventor y decisiones/gestiones institucionales o del OR.</t>
  </si>
  <si>
    <t>R-37</t>
  </si>
  <si>
    <t>Información/Cooperación</t>
  </si>
  <si>
    <t>Acceso tardío, incompleto o restringido del interventor a contratos, instalaciones, mediciones, sistemas, personal o soportes de los tres proyectos.</t>
  </si>
  <si>
    <t>Cláusulas de cooperación débiles; custodios no designados; reservas invocadas sin protocolo; sistemas incompatibles; respuesta tardía de vigilados o entidades.</t>
  </si>
  <si>
    <t>Vigilancia parcial, informes con salvedades, decisiones tardías, imposibilidad de validar pagos y aumento de controversias.</t>
  </si>
  <si>
    <t>Entidad/Contratistas vigilados; Interventor gestiona y escala</t>
  </si>
  <si>
    <t>LA PERLA y los vigilados habilitan acceso; el interventor administra solicitudes, documenta limitaciones y escala oportunamente.</t>
  </si>
  <si>
    <t>Cláusula de acceso y cooperación; matriz de custodios; perfiles de consulta; calendario de entrega; registro de requerimientos; salvedades expresas; escalamiento y medidas contractuales ante renuencia.</t>
  </si>
  <si>
    <t>Emitir salvedad, escalar requerimiento y reprogramar solo el hito afectado; aplicar medidas contractuales al obligado renuente.</t>
  </si>
  <si>
    <t>Solicitudes vencidas; días de respuesta; informes con limitación de alcance; accesos revocados</t>
  </si>
  <si>
    <t>Seguimiento semanal de solicitudes; inmediato si bloquea un hito</t>
  </si>
  <si>
    <t>Matriz de solicitudes, permisos, comunicaciones, actas y salvedades</t>
  </si>
  <si>
    <t>La Entidad debe habilitar cooperación; el interventor no asume la falta de acceso que documentó y escaló oportunamente.</t>
  </si>
  <si>
    <t>R-38</t>
  </si>
  <si>
    <t>Responsabilidad profesional</t>
  </si>
  <si>
    <t>Errores u omisiones materiales del interventor en informes, conceptos, cálculos, alertas, aprobaciones o recomendaciones.</t>
  </si>
  <si>
    <t>Revisión insuficiente; falta de especialidad; presión de tiempos; datos no contrastados; ausencia de control de calidad o conflicto de interés.</t>
  </si>
  <si>
    <t>Decisiones contractuales equivocadas, pagos indebidos, no detección de incumplimientos, pérdida de recursos, reclamaciones y responsabilidad profesional.</t>
  </si>
  <si>
    <t>El interventor controla la calidad de su juicio profesional, equipo, revisión y entregables; las decisiones finales permanecen en la Entidad.</t>
  </si>
  <si>
    <t>Sistema de aseguramiento de calidad; revisión por pares; listas de chequeo; trazabilidad de fuentes y supuestos; firma por profesional competente; control de versiones; corrección oportuna y seguro de responsabilidad profesional.</t>
  </si>
  <si>
    <t>Corregir y reemitir entregable; evaluar impacto de decisiones tomadas, notificar, activar seguro y plan de mejora.</t>
  </si>
  <si>
    <t>Director de interventoría / responsable de calidad</t>
  </si>
  <si>
    <t>% de entregables con revisión por pares; correcciones materiales; decisiones revertidas por error</t>
  </si>
  <si>
    <t>Cada entregable; auditoría trimestral</t>
  </si>
  <si>
    <t>Papeles de trabajo, listas de chequeo, versiones, firmas y auditorías</t>
  </si>
  <si>
    <t>El interventor responde por la diligencia profesional exigible, no por decisiones reservadas a LA PERLA o al Municipio.</t>
  </si>
  <si>
    <t>ESCALAS, CRITERIOS DE VALORACIÓN Y REGLAS DE USO</t>
  </si>
  <si>
    <t>PROBABILIDAD</t>
  </si>
  <si>
    <t>CRITERIO ORIENTADOR</t>
  </si>
  <si>
    <t>IMPACTO</t>
  </si>
  <si>
    <t>RANGO</t>
  </si>
  <si>
    <t>NIVEL</t>
  </si>
  <si>
    <t>REGLA DE GESTIÓN</t>
  </si>
  <si>
    <t>Raro: solo en circunstancias excepcionales.</t>
  </si>
  <si>
    <t>Insignificante: ajuste menor, sin afectar objetivos ni decisiones.</t>
  </si>
  <si>
    <t>1–4</t>
  </si>
  <si>
    <t>Bajo</t>
  </si>
  <si>
    <t>Aceptar con control y monitoreo ordinario.</t>
  </si>
  <si>
    <t>Improbable: podría ocurrir, pero no se espera normalmente.</t>
  </si>
  <si>
    <t>Menor: afectación limitada y corregible con recursos ordinarios.</t>
  </si>
  <si>
    <t>5–9</t>
  </si>
  <si>
    <t>Medio</t>
  </si>
  <si>
    <t>Reducir cuando sea costo-eficiente y monitorear.</t>
  </si>
  <si>
    <t>Posible: puede ocurrir alguna vez durante el proceso o contrato.</t>
  </si>
  <si>
    <t>Moderado: afecta costo, plazo, calidad o gestión y exige intervención formal.</t>
  </si>
  <si>
    <t>10–16</t>
  </si>
  <si>
    <t>Alto</t>
  </si>
  <si>
    <t>Tratamiento prioritario antes o durante la actividad.</t>
  </si>
  <si>
    <t>Probable: es razonable esperar que ocurra varias veces.</t>
  </si>
  <si>
    <t>Mayor: compromete hitos, recursos, continuidad o legalidad de forma relevante.</t>
  </si>
  <si>
    <t>17–25</t>
  </si>
  <si>
    <t>Extremo</t>
  </si>
  <si>
    <t>No aceptar sin reducción; decisión y escalamiento inmediato.</t>
  </si>
  <si>
    <t>Casi seguro: se espera que ocurra o se repita con alta frecuencia.</t>
  </si>
  <si>
    <t>Catastrófico: amenaza vida/seguridad, recursos públicos, finalidad contractual o validez.</t>
  </si>
  <si>
    <t>MAPA DE CALOR (PROBABILIDAD × IMPACTO)</t>
  </si>
  <si>
    <t>P \ I</t>
  </si>
  <si>
    <t>REGLAS DE APLICACIÓN</t>
  </si>
  <si>
    <t>1. Formular un evento posible y separar con claridad sus causas y consecuencias.</t>
  </si>
  <si>
    <t>2. Asignar a quien pueda prevenir, administrar o absorber mejor el evento; cooperar no equivale a asumir competencias ajenas.</t>
  </si>
  <si>
    <t>3. El interventor verifica, conceptúa, alerta y recomienda; LA PERLA y el Municipio conservan las decisiones que les correspondan.</t>
  </si>
  <si>
    <t>4. El residual supone controles implementados, financiados, demostrados y monitoreados; no basta su inclusión formal.</t>
  </si>
  <si>
    <t>5. Los riesgos con impacto 5 se escalan aunque la probabilidad residual sea baja.</t>
  </si>
  <si>
    <t>6. Revisar la matriz ante observaciones, cambios de alcance/plazo/valor, cambios regulatorios o materialización de eventos.</t>
  </si>
  <si>
    <t>RESUMEN EJECUTIVO DE LA MATRIZ</t>
  </si>
  <si>
    <t>INDICADOR</t>
  </si>
  <si>
    <t>VALOR</t>
  </si>
  <si>
    <t>INICIAL</t>
  </si>
  <si>
    <t>RESIDUAL</t>
  </si>
  <si>
    <t>Total de riesgos</t>
  </si>
  <si>
    <t>Iniciales altos/extremos</t>
  </si>
  <si>
    <t>Residuales altos/extremos</t>
  </si>
  <si>
    <t>Asignación exclusiva a Entidad</t>
  </si>
  <si>
    <t>Con impacto residual 5</t>
  </si>
  <si>
    <t>ETAPA</t>
  </si>
  <si>
    <t>RIESGOS</t>
  </si>
  <si>
    <t>% DEL TOTAL</t>
  </si>
  <si>
    <t>LECTURA JURÍDICA</t>
  </si>
  <si>
    <t>La matriz separa los riesgos propios del interventor de los riesgos bajo control de LA PERLA, el Municipio, la fiducia, los contratistas vigilados y terceros. La asignación compartida siempre se acompaña de roles diferenciados; los cambios regulatorios, de alcance o plazo no modifican automáticamente la remuneración ni las obligaciones y requieren el mecanismo contractual que corresponda.</t>
  </si>
  <si>
    <t>CRITERIOS JURÍDICOS DE ASIGNACIÓN Y APLICACIÓN</t>
  </si>
  <si>
    <t>N.º</t>
  </si>
  <si>
    <t>CRITERIO</t>
  </si>
  <si>
    <t>APLICACIÓN EN LA MATRIZ</t>
  </si>
  <si>
    <t>EFECTO CONTRACTUAL</t>
  </si>
  <si>
    <t>Control y capacidad de gestión</t>
  </si>
  <si>
    <t>El riesgo se asigna a quien controla sus causas, puede reducir su probabilidad o administrar sus efectos.</t>
  </si>
  <si>
    <t>La asignación no convierte al interventor en garante universal del resultado de los contratos vigilados.</t>
  </si>
  <si>
    <t>Competencias reservadas de la Entidad</t>
  </si>
  <si>
    <t>Planeación, reglas, evaluación, adjudicación, aprobación, sanción, modificación, pago y liquidación permanecen en LA PERLA/Municipio según competencia.</t>
  </si>
  <si>
    <t>El interventor emite conceptos, alertas y soportes; no sustituye la decisión administrativa o contractual.</t>
  </si>
  <si>
    <t>Responsabilidad profesional del interventor</t>
  </si>
  <si>
    <t>El contratista asume diligencia técnica, calidad de conceptos, personal, SST propio, herramientas, continuidad y costos ordinarios.</t>
  </si>
  <si>
    <t>Responde por errores u omisiones imputables, no por información inaccesible o decisiones ajenas debidamente advertidas.</t>
  </si>
  <si>
    <t>Roles frente a los contratos vigilados</t>
  </si>
  <si>
    <t>El contratista vigilado ejecuta y corrige; el interventor inspecciona, valida, documenta y alerta; la Entidad decide consecuencias.</t>
  </si>
  <si>
    <t>La falla material del vigilado no se traslada al interventor, salvo falla atribuible en su deber profesional de control.</t>
  </si>
  <si>
    <t>Riesgos extraordinarios y regulatorios</t>
  </si>
  <si>
    <t>Cambios normativos, fuerza mayor o hechos externos se monitorean y se analizan caso a caso.</t>
  </si>
  <si>
    <t>No hay asunción automática por el contratista; se aplica transición, modificación o restablecimiento solo si procede y se formaliza.</t>
  </si>
  <si>
    <t>Cambios de alcance, plazo y portafolio</t>
  </si>
  <si>
    <t>La expansión de alumbrado, nuevas edificaciones AGPE, prórrogas o desfases requieren análisis previo.</t>
  </si>
  <si>
    <t>No modifican automáticamente la consultoría: deben justificarse, financiarse y formalizarse antes de ejecutar el nuevo alcance.</t>
  </si>
  <si>
    <t>Financiación y pago</t>
  </si>
  <si>
    <t>El interventor asume capital de trabajo y radicación correcta; LA PERLA/fiducia asumen sus tiempos y actuaciones de aprobación, instrucción y pago.</t>
  </si>
  <si>
    <t>Se separan descalce propio y demora institucional/fiduciaria para evitar un traslado indebido.</t>
  </si>
  <si>
    <t>Fuentes y segregación</t>
  </si>
  <si>
    <t>Cada proyecto conserva fuente, subcuenta, centro de costo, expediente, obligaciones y saldos.</t>
  </si>
  <si>
    <t>Se prohíben compensaciones y subsidios cruzados; los costos comunes requieren metodología objetiva, previa y auditable.</t>
  </si>
  <si>
    <t>Información, terceros y cooperación</t>
  </si>
  <si>
    <t>La Entidad y vigilados habilitan acceso; terceros responden por sus decisiones; el interventor gestiona, evidencia y escala.</t>
  </si>
  <si>
    <t>La gestión diligente no convierte al interventor en responsable de actuaciones exclusivas de terceros.</t>
  </si>
  <si>
    <t>Valoración residual</t>
  </si>
  <si>
    <t>El nivel residual supone controles efectivos y verificables durante 242 meses.</t>
  </si>
  <si>
    <t>La matriz debe actualizarse por cambios, incidentes y revisiones; no reemplaza la cláusula contractual ni el análisis concreto de imputación.</t>
  </si>
  <si>
    <t>FUENTES DOCUMENTALES, ALCANCE Y NOTAS DE USO</t>
  </si>
  <si>
    <t>DOCUMENTO</t>
  </si>
  <si>
    <t>USO EN LA MATRIZ</t>
  </si>
  <si>
    <t>REFERENCIAS TEMÁTICAS</t>
  </si>
  <si>
    <t>NOTA</t>
  </si>
  <si>
    <t>ESTUDIO_PREVIO_INTERVENTORIA_LA_PERLA_VERSION_CONSOLIDADA.docx</t>
  </si>
  <si>
    <t>Objeto, alcance, obligaciones, plazo, financiación, perfiles, productos y cierres previos.</t>
  </si>
  <si>
    <t>242 meses; 3 contratos; AP; FNCER/AGPE; fiducia; segregación; SST; datos; cierre.</t>
  </si>
  <si>
    <t>Documento rector para precisar riesgos y controles del proceso.</t>
  </si>
  <si>
    <t>ANALISIS_DEL_SECTOR_INTERVENTORIA_LA_PERLA_VERSION_0_4_ORGANIZADA (1).docx</t>
  </si>
  <si>
    <t>Mercado, estructura económica, riesgos comerciales, forma de pago y mecanismos recomendados.</t>
  </si>
  <si>
    <t>Descalce de caja; inflación/salarios; cambios de alcance; obsolescencia; concentración; mezcla de recursos.</t>
  </si>
  <si>
    <t>La estimación/precio debe armonizarse con el cierre definitivo del estudio de mercado.</t>
  </si>
  <si>
    <t>MATRIZ_RIESGOS_INTERVENTORIA_LA_PERLA.xlsx</t>
  </si>
  <si>
    <t>Referencia de estructura ampliada, escala 1–5, resumen y trazabilidad.</t>
  </si>
  <si>
    <t>Campos de identificación, valoración, asignación, control, residual y monitoreo.</t>
  </si>
  <si>
    <t>Los eventos fueron revisados, reescritos y complementados; no se adopta por simple copia.</t>
  </si>
  <si>
    <t>MATRIZ DE RIESGOS.xlsx</t>
  </si>
  <si>
    <t>Referencia metodológica de matriz para contratación pública.</t>
  </si>
  <si>
    <t>Clase, fuente, etapa, tipo, valoración, asignación, tratamiento, afectación, fechas y monitoreo.</t>
  </si>
  <si>
    <t>No se trasladaron riesgos ajenos al objeto ni referencias de otros procesos.</t>
  </si>
  <si>
    <t>NOTAS DE APLICACIÓN</t>
  </si>
  <si>
    <t>1. Esta versión contiene 38 riesgos específicos y editables, con valoración inicial y residual mediante fórmulas.</t>
  </si>
  <si>
    <t>2. Las probabilidades, impactos y controles deberán validarse por el equipo estructurador antes de publicar y revisarse con las observaciones de interesados.</t>
  </si>
  <si>
    <t>3. La matriz no reemplaza los Términos de Referencia, la minuta, el Manual de Contratación ni el análisis jurídico de cada evento materializado.</t>
  </si>
  <si>
    <t>4. Cuando la asignación indica roles diferenciados, la columna de justificación delimita quién ejecuta, quién verifica y quién decide.</t>
  </si>
  <si>
    <t>5. Las fórmulas de actualización, garantías, fuentes y presupuesto oficial deben reflejar el cierre definitivo de los documentos del proceso.</t>
  </si>
  <si>
    <t>Ya tiene las 3 cotizaciones subsanado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</si>
</sst>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name val="Carlito"/>
    </font>
    <font>
      <b/>
      <sz val="15"/>
      <color rgb="FFFFFFFF"/>
      <name val="Aptos"/>
    </font>
    <font>
      <sz val="11"/>
      <name val="Aptos"/>
    </font>
    <font>
      <b/>
      <sz val="11"/>
      <color rgb="FFFFFFFF"/>
      <name val="Aptos"/>
    </font>
    <font>
      <sz val="11"/>
      <color rgb="FF243746"/>
      <name val="Aptos"/>
    </font>
    <font>
      <b/>
      <sz val="16"/>
      <color rgb="FFFFFFFF"/>
      <name val="Aptos"/>
    </font>
    <font>
      <b/>
      <sz val="12"/>
      <color rgb="FFFFFFFF"/>
      <name val="Aptos"/>
    </font>
    <font>
      <sz val="10"/>
      <color rgb="FF243746"/>
      <name val="Aptos"/>
    </font>
    <font>
      <b/>
      <sz val="10"/>
      <color rgb="FFFFFFFF"/>
      <name val="Aptos"/>
    </font>
    <font>
      <b/>
      <sz val="9"/>
      <color rgb="FF17324D"/>
      <name val="Aptos"/>
    </font>
    <font>
      <sz val="9"/>
      <color rgb="FF243746"/>
      <name val="Aptos"/>
    </font>
  </fonts>
  <fills count="9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1F6D73"/>
      </patternFill>
    </fill>
    <fill>
      <patternFill patternType="solid">
        <fgColor rgb="FFF5F7F9"/>
      </patternFill>
    </fill>
    <fill>
      <patternFill patternType="solid">
        <fgColor rgb="FFDDE8EC"/>
      </patternFill>
    </fill>
    <fill>
      <patternFill patternType="solid">
        <fgColor rgb="FFFFF8E6"/>
      </patternFill>
    </fill>
    <fill>
      <patternFill patternType="solid">
        <fgColor rgb="FFEDF7EA"/>
      </patternFill>
    </fill>
    <fill>
      <patternFill patternType="solid">
        <fgColor rgb="FFEAF2F2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2" fillId="0" borderId="4" xfId="0" applyFont="1" applyBorder="1"/>
    <xf numFmtId="164" fontId="2" fillId="0" borderId="4" xfId="0" applyNumberFormat="1" applyFont="1" applyBorder="1"/>
    <xf numFmtId="0" fontId="3" fillId="3" borderId="0" xfId="0" applyFont="1" applyFill="1" applyAlignment="1">
      <alignment horizont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9" fillId="5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top" wrapText="1"/>
    </xf>
    <xf numFmtId="0" fontId="10" fillId="6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top" wrapText="1"/>
    </xf>
    <xf numFmtId="0" fontId="10" fillId="6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6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3" fillId="3" borderId="0" xfId="0" applyFont="1" applyFill="1" applyAlignment="1">
      <alignment horizontal="center" vertical="center"/>
    </xf>
    <xf numFmtId="0" fontId="4" fillId="8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</cellXfs>
  <cellStyles count="1">
    <cellStyle name="Normal" xfId="0" builtinId="0"/>
  </cellStyles>
  <dxfs count="8">
    <dxf>
      <font>
        <b/>
        <color rgb="FF7A0000"/>
      </font>
      <fill>
        <patternFill patternType="solid">
          <bgColor rgb="FFE06666"/>
        </patternFill>
      </fill>
    </dxf>
    <dxf>
      <font>
        <b/>
        <color rgb="FF843C0C"/>
      </font>
      <fill>
        <patternFill patternType="solid">
          <bgColor rgb="FFF4B183"/>
        </patternFill>
      </fill>
    </dxf>
    <dxf>
      <font>
        <b/>
        <color rgb="FF7F6000"/>
      </font>
      <fill>
        <patternFill patternType="solid">
          <bgColor rgb="FFFFE699"/>
        </patternFill>
      </fill>
    </dxf>
    <dxf>
      <font>
        <b/>
        <color rgb="FF375623"/>
      </font>
      <fill>
        <patternFill patternType="solid">
          <bgColor rgb="FFC6E0B4"/>
        </patternFill>
      </fill>
    </dxf>
    <dxf>
      <font>
        <b/>
        <color rgb="FF7A0000"/>
      </font>
      <fill>
        <patternFill patternType="solid">
          <bgColor rgb="FFE06666"/>
        </patternFill>
      </fill>
    </dxf>
    <dxf>
      <font>
        <b/>
        <color rgb="FF843C0C"/>
      </font>
      <fill>
        <patternFill patternType="solid">
          <bgColor rgb="FFF4B183"/>
        </patternFill>
      </fill>
    </dxf>
    <dxf>
      <font>
        <b/>
        <color rgb="FF7F6000"/>
      </font>
      <fill>
        <patternFill patternType="solid">
          <bgColor rgb="FFFFE699"/>
        </patternFill>
      </fill>
    </dxf>
    <dxf>
      <font>
        <b/>
        <color rgb="FF375623"/>
      </font>
      <fill>
        <patternFill patternType="solid"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trizRiesgosFinal" displayName="MatrizRiesgosFinal" ref="A7:AE45" totalsRowShown="0">
  <autoFilter ref="A7:AE45" xr:uid="{00000000-0009-0000-0100-000001000000}"/>
  <tableColumns count="31">
    <tableColumn id="1" xr3:uid="{00000000-0010-0000-0000-000001000000}" name="ID"/>
    <tableColumn id="2" xr3:uid="{00000000-0010-0000-0000-000002000000}" name="Clase"/>
    <tableColumn id="3" xr3:uid="{00000000-0010-0000-0000-000003000000}" name="Fuente"/>
    <tableColumn id="4" xr3:uid="{00000000-0010-0000-0000-000004000000}" name="Etapa"/>
    <tableColumn id="5" xr3:uid="{00000000-0010-0000-0000-000005000000}" name="Tipo"/>
    <tableColumn id="6" xr3:uid="{00000000-0010-0000-0000-000006000000}" name="Evento de riesgo"/>
    <tableColumn id="7" xr3:uid="{00000000-0010-0000-0000-000007000000}" name="Causa(s)"/>
    <tableColumn id="8" xr3:uid="{00000000-0010-0000-0000-000008000000}" name="Consecuencia(s)"/>
    <tableColumn id="9" xr3:uid="{00000000-0010-0000-0000-000009000000}" name="P inicial"/>
    <tableColumn id="10" xr3:uid="{00000000-0010-0000-0000-00000A000000}" name="I inicial"/>
    <tableColumn id="11" xr3:uid="{00000000-0010-0000-0000-00000B000000}" name="Valor inicial"/>
    <tableColumn id="12" xr3:uid="{00000000-0010-0000-0000-00000C000000}" name="Nivel inicial"/>
    <tableColumn id="13" xr3:uid="{00000000-0010-0000-0000-00000D000000}" name="Acción requerida"/>
    <tableColumn id="14" xr3:uid="{00000000-0010-0000-0000-00000E000000}" name="Asignación"/>
    <tableColumn id="15" xr3:uid="{00000000-0010-0000-0000-00000F000000}" name="Justificación de la asignación"/>
    <tableColumn id="16" xr3:uid="{00000000-0010-0000-0000-000010000000}" name="Controles preventivos / reducción"/>
    <tableColumn id="17" xr3:uid="{00000000-0010-0000-0000-000011000000}" name="Tratamiento contingente si se materializa"/>
    <tableColumn id="18" xr3:uid="{00000000-0010-0000-0000-000012000000}" name="Responsable de implementar"/>
    <tableColumn id="19" xr3:uid="{00000000-0010-0000-0000-000013000000}" name="Fecha estimada de inicio"/>
    <tableColumn id="20" xr3:uid="{00000000-0010-0000-0000-000014000000}" name="Fecha estimada de terminación / hito"/>
    <tableColumn id="21" xr3:uid="{00000000-0010-0000-0000-000015000000}" name="P residual"/>
    <tableColumn id="22" xr3:uid="{00000000-0010-0000-0000-000016000000}" name="I residual"/>
    <tableColumn id="23" xr3:uid="{00000000-0010-0000-0000-000017000000}" name="Valor residual"/>
    <tableColumn id="24" xr3:uid="{00000000-0010-0000-0000-000018000000}" name="Nivel residual"/>
    <tableColumn id="25" xr3:uid="{00000000-0010-0000-0000-000019000000}" name="¿Afecta la ejecución?"/>
    <tableColumn id="26" xr3:uid="{00000000-0010-0000-0000-00001A000000}" name="Responsable del monitoreo"/>
    <tableColumn id="27" xr3:uid="{00000000-0010-0000-0000-00001B000000}" name="Forma / indicador de seguimiento"/>
    <tableColumn id="28" xr3:uid="{00000000-0010-0000-0000-00001C000000}" name="Periodicidad"/>
    <tableColumn id="29" xr3:uid="{00000000-0010-0000-0000-00001D000000}" name="Evidencia / soporte"/>
    <tableColumn id="30" xr3:uid="{00000000-0010-0000-0000-00001E000000}" name="Estado"/>
    <tableColumn id="31" xr3:uid="{00000000-0010-0000-0000-00001F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showGridLines="0" tabSelected="1" topLeftCell="U1" workbookViewId="0">
      <selection activeCell="AA9" sqref="AA9"/>
    </sheetView>
  </sheetViews>
  <sheetFormatPr baseColWidth="10" defaultColWidth="9" defaultRowHeight="14.25"/>
  <cols>
    <col min="1" max="1" width="10" customWidth="1"/>
    <col min="2" max="3" width="12" customWidth="1"/>
    <col min="4" max="4" width="18" customWidth="1"/>
    <col min="5" max="5" width="20" customWidth="1"/>
    <col min="6" max="8" width="38" customWidth="1"/>
    <col min="9" max="10" width="10" customWidth="1"/>
    <col min="11" max="11" width="11" customWidth="1"/>
    <col min="12" max="12" width="12" customWidth="1"/>
    <col min="13" max="13" width="24" customWidth="1"/>
    <col min="14" max="14" width="30" customWidth="1"/>
    <col min="15" max="15" width="38" customWidth="1"/>
    <col min="16" max="16" width="45" customWidth="1"/>
    <col min="17" max="17" width="42" customWidth="1"/>
    <col min="18" max="18" width="28" customWidth="1"/>
    <col min="19" max="19" width="22" customWidth="1"/>
    <col min="20" max="20" width="25" customWidth="1"/>
    <col min="21" max="22" width="10" customWidth="1"/>
    <col min="23" max="23" width="12" customWidth="1"/>
    <col min="24" max="24" width="13" customWidth="1"/>
    <col min="25" max="25" width="20" customWidth="1"/>
    <col min="26" max="26" width="28" customWidth="1"/>
    <col min="27" max="27" width="34" customWidth="1"/>
    <col min="28" max="28" width="24" customWidth="1"/>
    <col min="29" max="29" width="32" customWidth="1"/>
    <col min="30" max="30" width="18" customWidth="1"/>
    <col min="31" max="31" width="38" customWidth="1"/>
  </cols>
  <sheetData>
    <row r="1" spans="1:31" ht="30" customHeight="1">
      <c r="A1" s="23" t="s">
        <v>0</v>
      </c>
      <c r="B1" s="23"/>
      <c r="C1" s="23"/>
      <c r="D1" s="23"/>
      <c r="E1" s="23"/>
      <c r="F1" s="23"/>
      <c r="G1" s="23"/>
      <c r="H1" s="23"/>
      <c r="I1" s="24"/>
      <c r="J1" s="24"/>
      <c r="K1" s="24"/>
      <c r="L1" s="23"/>
      <c r="M1" s="23"/>
      <c r="N1" s="23"/>
      <c r="O1" s="23"/>
      <c r="P1" s="23"/>
      <c r="Q1" s="23"/>
      <c r="R1" s="23"/>
      <c r="S1" s="23"/>
      <c r="T1" s="23"/>
      <c r="U1" s="24"/>
      <c r="V1" s="24"/>
      <c r="W1" s="24"/>
      <c r="X1" s="23"/>
      <c r="Y1" s="23"/>
      <c r="Z1" s="23"/>
      <c r="AA1" s="23"/>
      <c r="AB1" s="23"/>
      <c r="AC1" s="23"/>
      <c r="AD1" s="23"/>
      <c r="AE1" s="23"/>
    </row>
    <row r="2" spans="1:31" ht="44.1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27.9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ht="27.95" customHeight="1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" customHeight="1">
      <c r="A6" s="27" t="s">
        <v>4</v>
      </c>
      <c r="B6" s="28"/>
      <c r="C6" s="28"/>
      <c r="D6" s="28"/>
      <c r="E6" s="28"/>
      <c r="F6" s="28" t="s">
        <v>5</v>
      </c>
      <c r="G6" s="28"/>
      <c r="H6" s="28"/>
      <c r="I6" s="28" t="s">
        <v>6</v>
      </c>
      <c r="J6" s="28"/>
      <c r="K6" s="28"/>
      <c r="L6" s="28"/>
      <c r="M6" s="28"/>
      <c r="N6" s="28" t="s">
        <v>7</v>
      </c>
      <c r="O6" s="28"/>
      <c r="P6" s="28"/>
      <c r="Q6" s="28"/>
      <c r="R6" s="28"/>
      <c r="S6" s="28"/>
      <c r="T6" s="28"/>
      <c r="U6" s="28" t="s">
        <v>8</v>
      </c>
      <c r="V6" s="28"/>
      <c r="W6" s="28"/>
      <c r="X6" s="28"/>
      <c r="Y6" s="28" t="s">
        <v>9</v>
      </c>
      <c r="Z6" s="28"/>
      <c r="AA6" s="28"/>
      <c r="AB6" s="28"/>
      <c r="AC6" s="28"/>
      <c r="AD6" s="28"/>
      <c r="AE6" s="29"/>
    </row>
    <row r="7" spans="1:31" ht="54" customHeight="1">
      <c r="A7" s="13" t="s">
        <v>10</v>
      </c>
      <c r="B7" s="13" t="s">
        <v>11</v>
      </c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3" t="s">
        <v>20</v>
      </c>
      <c r="L7" s="13" t="s">
        <v>21</v>
      </c>
      <c r="M7" s="13" t="s">
        <v>22</v>
      </c>
      <c r="N7" s="13" t="s">
        <v>23</v>
      </c>
      <c r="O7" s="13" t="s">
        <v>24</v>
      </c>
      <c r="P7" s="13" t="s">
        <v>25</v>
      </c>
      <c r="Q7" s="13" t="s">
        <v>26</v>
      </c>
      <c r="R7" s="13" t="s">
        <v>27</v>
      </c>
      <c r="S7" s="13" t="s">
        <v>28</v>
      </c>
      <c r="T7" s="13" t="s">
        <v>29</v>
      </c>
      <c r="U7" s="13" t="s">
        <v>30</v>
      </c>
      <c r="V7" s="13" t="s">
        <v>31</v>
      </c>
      <c r="W7" s="13" t="s">
        <v>32</v>
      </c>
      <c r="X7" s="13" t="s">
        <v>33</v>
      </c>
      <c r="Y7" s="13" t="s">
        <v>34</v>
      </c>
      <c r="Z7" s="13" t="s">
        <v>35</v>
      </c>
      <c r="AA7" s="13" t="s">
        <v>36</v>
      </c>
      <c r="AB7" s="13" t="s">
        <v>37</v>
      </c>
      <c r="AC7" s="13" t="s">
        <v>38</v>
      </c>
      <c r="AD7" s="13" t="s">
        <v>39</v>
      </c>
      <c r="AE7" s="13" t="s">
        <v>40</v>
      </c>
    </row>
    <row r="8" spans="1:31" ht="111.95" customHeight="1">
      <c r="A8" s="14" t="s">
        <v>41</v>
      </c>
      <c r="B8" s="14" t="s">
        <v>42</v>
      </c>
      <c r="C8" s="14" t="s">
        <v>43</v>
      </c>
      <c r="D8" s="14" t="s">
        <v>44</v>
      </c>
      <c r="E8" s="14" t="s">
        <v>44</v>
      </c>
      <c r="F8" s="14" t="s">
        <v>45</v>
      </c>
      <c r="G8" s="14" t="s">
        <v>46</v>
      </c>
      <c r="H8" s="14" t="s">
        <v>47</v>
      </c>
      <c r="I8" s="15">
        <v>3</v>
      </c>
      <c r="J8" s="15">
        <v>4</v>
      </c>
      <c r="K8" s="15">
        <f t="shared" ref="K8:K45" si="0">I8*J8</f>
        <v>12</v>
      </c>
      <c r="L8" s="15" t="str">
        <f t="shared" ref="L8:L45" si="1">IF(K8&lt;=4,"Bajo",IF(K8&lt;=9,"Medio",IF(K8&lt;=16,"Alto","Extremo")))</f>
        <v>Alto</v>
      </c>
      <c r="M8" s="15" t="str">
        <f t="shared" ref="M8:M45" si="2">IF(K8&lt;=4,"Aceptar y monitorear",IF(K8&lt;=9,"Reducir y monitorear",IF(K8&lt;=16,"Tratamiento prioritario","Tratamiento inmediato / no aceptar sin reducción")))</f>
        <v>Tratamiento prioritario</v>
      </c>
      <c r="N8" s="14" t="s">
        <v>48</v>
      </c>
      <c r="O8" s="14" t="s">
        <v>49</v>
      </c>
      <c r="P8" s="14" t="s">
        <v>50</v>
      </c>
      <c r="Q8" s="14" t="s">
        <v>51</v>
      </c>
      <c r="R8" s="14" t="s">
        <v>52</v>
      </c>
      <c r="S8" s="14" t="s">
        <v>53</v>
      </c>
      <c r="T8" s="14" t="s">
        <v>54</v>
      </c>
      <c r="U8" s="16">
        <v>2</v>
      </c>
      <c r="V8" s="16">
        <v>3</v>
      </c>
      <c r="W8" s="16">
        <f t="shared" ref="W8:W45" si="3">U8*V8</f>
        <v>6</v>
      </c>
      <c r="X8" s="16" t="str">
        <f t="shared" ref="X8:X45" si="4">IF(W8&lt;=4,"Bajo",IF(W8&lt;=9,"Medio",IF(W8&lt;=16,"Alto","Extremo")))</f>
        <v>Medio</v>
      </c>
      <c r="Y8" s="14" t="s">
        <v>55</v>
      </c>
      <c r="Z8" s="14" t="s">
        <v>52</v>
      </c>
      <c r="AA8" s="14" t="s">
        <v>56</v>
      </c>
      <c r="AB8" s="14" t="s">
        <v>57</v>
      </c>
      <c r="AC8" s="14" t="s">
        <v>58</v>
      </c>
      <c r="AD8" s="14" t="s">
        <v>59</v>
      </c>
      <c r="AE8" s="14" t="s">
        <v>60</v>
      </c>
    </row>
    <row r="9" spans="1:31" ht="111.95" customHeight="1">
      <c r="A9" s="17" t="s">
        <v>61</v>
      </c>
      <c r="B9" s="17" t="s">
        <v>42</v>
      </c>
      <c r="C9" s="17" t="s">
        <v>43</v>
      </c>
      <c r="D9" s="17" t="s">
        <v>44</v>
      </c>
      <c r="E9" s="17" t="s">
        <v>62</v>
      </c>
      <c r="F9" s="17" t="s">
        <v>63</v>
      </c>
      <c r="G9" s="17" t="s">
        <v>667</v>
      </c>
      <c r="H9" s="17" t="s">
        <v>64</v>
      </c>
      <c r="I9" s="18">
        <v>3</v>
      </c>
      <c r="J9" s="18">
        <v>5</v>
      </c>
      <c r="K9" s="18">
        <f t="shared" si="0"/>
        <v>15</v>
      </c>
      <c r="L9" s="18" t="str">
        <f t="shared" si="1"/>
        <v>Alto</v>
      </c>
      <c r="M9" s="18" t="str">
        <f t="shared" si="2"/>
        <v>Tratamiento prioritario</v>
      </c>
      <c r="N9" s="17" t="s">
        <v>48</v>
      </c>
      <c r="O9" s="17" t="s">
        <v>49</v>
      </c>
      <c r="P9" s="17" t="s">
        <v>65</v>
      </c>
      <c r="Q9" s="17" t="s">
        <v>66</v>
      </c>
      <c r="R9" s="17" t="s">
        <v>67</v>
      </c>
      <c r="S9" s="17" t="s">
        <v>53</v>
      </c>
      <c r="T9" s="17" t="s">
        <v>54</v>
      </c>
      <c r="U9" s="19">
        <v>1</v>
      </c>
      <c r="V9" s="19">
        <v>4</v>
      </c>
      <c r="W9" s="19">
        <f t="shared" si="3"/>
        <v>4</v>
      </c>
      <c r="X9" s="19" t="str">
        <f t="shared" si="4"/>
        <v>Bajo</v>
      </c>
      <c r="Y9" s="17" t="s">
        <v>55</v>
      </c>
      <c r="Z9" s="17" t="s">
        <v>67</v>
      </c>
      <c r="AA9" s="17" t="s">
        <v>68</v>
      </c>
      <c r="AB9" s="17" t="s">
        <v>69</v>
      </c>
      <c r="AC9" s="17" t="s">
        <v>70</v>
      </c>
      <c r="AD9" s="17" t="s">
        <v>59</v>
      </c>
      <c r="AE9" s="17" t="s">
        <v>71</v>
      </c>
    </row>
    <row r="10" spans="1:31" ht="111.95" customHeight="1">
      <c r="A10" s="17" t="s">
        <v>72</v>
      </c>
      <c r="B10" s="17" t="s">
        <v>42</v>
      </c>
      <c r="C10" s="17" t="s">
        <v>43</v>
      </c>
      <c r="D10" s="17" t="s">
        <v>44</v>
      </c>
      <c r="E10" s="17" t="s">
        <v>73</v>
      </c>
      <c r="F10" s="17" t="s">
        <v>74</v>
      </c>
      <c r="G10" s="17" t="s">
        <v>75</v>
      </c>
      <c r="H10" s="17" t="s">
        <v>76</v>
      </c>
      <c r="I10" s="18">
        <v>2</v>
      </c>
      <c r="J10" s="18">
        <v>4</v>
      </c>
      <c r="K10" s="18">
        <f t="shared" si="0"/>
        <v>8</v>
      </c>
      <c r="L10" s="18" t="str">
        <f t="shared" si="1"/>
        <v>Medio</v>
      </c>
      <c r="M10" s="18" t="str">
        <f t="shared" si="2"/>
        <v>Reducir y monitorear</v>
      </c>
      <c r="N10" s="17" t="s">
        <v>48</v>
      </c>
      <c r="O10" s="17" t="s">
        <v>49</v>
      </c>
      <c r="P10" s="17" t="s">
        <v>77</v>
      </c>
      <c r="Q10" s="17" t="s">
        <v>78</v>
      </c>
      <c r="R10" s="17" t="s">
        <v>79</v>
      </c>
      <c r="S10" s="17" t="s">
        <v>53</v>
      </c>
      <c r="T10" s="17" t="s">
        <v>54</v>
      </c>
      <c r="U10" s="19">
        <v>1</v>
      </c>
      <c r="V10" s="19">
        <v>3</v>
      </c>
      <c r="W10" s="19">
        <f t="shared" si="3"/>
        <v>3</v>
      </c>
      <c r="X10" s="19" t="str">
        <f t="shared" si="4"/>
        <v>Bajo</v>
      </c>
      <c r="Y10" s="17" t="s">
        <v>55</v>
      </c>
      <c r="Z10" s="17" t="s">
        <v>79</v>
      </c>
      <c r="AA10" s="17" t="s">
        <v>80</v>
      </c>
      <c r="AB10" s="17" t="s">
        <v>81</v>
      </c>
      <c r="AC10" s="17" t="s">
        <v>82</v>
      </c>
      <c r="AD10" s="17" t="s">
        <v>59</v>
      </c>
      <c r="AE10" s="17" t="s">
        <v>83</v>
      </c>
    </row>
    <row r="11" spans="1:31" ht="111.95" customHeight="1">
      <c r="A11" s="17" t="s">
        <v>84</v>
      </c>
      <c r="B11" s="17" t="s">
        <v>42</v>
      </c>
      <c r="C11" s="17" t="s">
        <v>43</v>
      </c>
      <c r="D11" s="17" t="s">
        <v>85</v>
      </c>
      <c r="E11" s="17" t="s">
        <v>73</v>
      </c>
      <c r="F11" s="17" t="s">
        <v>86</v>
      </c>
      <c r="G11" s="17" t="s">
        <v>87</v>
      </c>
      <c r="H11" s="17" t="s">
        <v>88</v>
      </c>
      <c r="I11" s="18">
        <v>3</v>
      </c>
      <c r="J11" s="18">
        <v>4</v>
      </c>
      <c r="K11" s="18">
        <f t="shared" si="0"/>
        <v>12</v>
      </c>
      <c r="L11" s="18" t="str">
        <f t="shared" si="1"/>
        <v>Alto</v>
      </c>
      <c r="M11" s="18" t="str">
        <f t="shared" si="2"/>
        <v>Tratamiento prioritario</v>
      </c>
      <c r="N11" s="17" t="s">
        <v>48</v>
      </c>
      <c r="O11" s="17" t="s">
        <v>49</v>
      </c>
      <c r="P11" s="17" t="s">
        <v>89</v>
      </c>
      <c r="Q11" s="17" t="s">
        <v>78</v>
      </c>
      <c r="R11" s="17" t="s">
        <v>90</v>
      </c>
      <c r="S11" s="17" t="s">
        <v>53</v>
      </c>
      <c r="T11" s="17" t="s">
        <v>54</v>
      </c>
      <c r="U11" s="19">
        <v>2</v>
      </c>
      <c r="V11" s="19">
        <v>3</v>
      </c>
      <c r="W11" s="19">
        <f t="shared" si="3"/>
        <v>6</v>
      </c>
      <c r="X11" s="19" t="str">
        <f t="shared" si="4"/>
        <v>Medio</v>
      </c>
      <c r="Y11" s="17" t="s">
        <v>55</v>
      </c>
      <c r="Z11" s="17" t="s">
        <v>90</v>
      </c>
      <c r="AA11" s="17" t="s">
        <v>91</v>
      </c>
      <c r="AB11" s="17" t="s">
        <v>92</v>
      </c>
      <c r="AC11" s="17" t="s">
        <v>93</v>
      </c>
      <c r="AD11" s="17" t="s">
        <v>59</v>
      </c>
      <c r="AE11" s="17" t="s">
        <v>94</v>
      </c>
    </row>
    <row r="12" spans="1:31" ht="111.95" customHeight="1">
      <c r="A12" s="17" t="s">
        <v>95</v>
      </c>
      <c r="B12" s="17" t="s">
        <v>42</v>
      </c>
      <c r="C12" s="17" t="s">
        <v>96</v>
      </c>
      <c r="D12" s="17" t="s">
        <v>97</v>
      </c>
      <c r="E12" s="17" t="s">
        <v>98</v>
      </c>
      <c r="F12" s="17" t="s">
        <v>99</v>
      </c>
      <c r="G12" s="17" t="s">
        <v>100</v>
      </c>
      <c r="H12" s="17" t="s">
        <v>101</v>
      </c>
      <c r="I12" s="18">
        <v>3</v>
      </c>
      <c r="J12" s="18">
        <v>4</v>
      </c>
      <c r="K12" s="18">
        <f t="shared" si="0"/>
        <v>12</v>
      </c>
      <c r="L12" s="18" t="str">
        <f t="shared" si="1"/>
        <v>Alto</v>
      </c>
      <c r="M12" s="18" t="str">
        <f t="shared" si="2"/>
        <v>Tratamiento prioritario</v>
      </c>
      <c r="N12" s="17" t="s">
        <v>102</v>
      </c>
      <c r="O12" s="17" t="s">
        <v>103</v>
      </c>
      <c r="P12" s="17" t="s">
        <v>104</v>
      </c>
      <c r="Q12" s="17" t="s">
        <v>105</v>
      </c>
      <c r="R12" s="17" t="s">
        <v>106</v>
      </c>
      <c r="S12" s="17" t="s">
        <v>107</v>
      </c>
      <c r="T12" s="17" t="s">
        <v>108</v>
      </c>
      <c r="U12" s="19">
        <v>2</v>
      </c>
      <c r="V12" s="19">
        <v>3</v>
      </c>
      <c r="W12" s="19">
        <f t="shared" si="3"/>
        <v>6</v>
      </c>
      <c r="X12" s="19" t="str">
        <f t="shared" si="4"/>
        <v>Medio</v>
      </c>
      <c r="Y12" s="17" t="s">
        <v>55</v>
      </c>
      <c r="Z12" s="17" t="s">
        <v>106</v>
      </c>
      <c r="AA12" s="17" t="s">
        <v>109</v>
      </c>
      <c r="AB12" s="17" t="s">
        <v>110</v>
      </c>
      <c r="AC12" s="17" t="s">
        <v>111</v>
      </c>
      <c r="AD12" s="17" t="s">
        <v>59</v>
      </c>
      <c r="AE12" s="17" t="s">
        <v>112</v>
      </c>
    </row>
    <row r="13" spans="1:31" ht="111.95" customHeight="1">
      <c r="A13" s="17" t="s">
        <v>113</v>
      </c>
      <c r="B13" s="17" t="s">
        <v>42</v>
      </c>
      <c r="C13" s="17" t="s">
        <v>114</v>
      </c>
      <c r="D13" s="17" t="s">
        <v>97</v>
      </c>
      <c r="E13" s="17" t="s">
        <v>115</v>
      </c>
      <c r="F13" s="17" t="s">
        <v>116</v>
      </c>
      <c r="G13" s="17" t="s">
        <v>117</v>
      </c>
      <c r="H13" s="17" t="s">
        <v>118</v>
      </c>
      <c r="I13" s="18">
        <v>3</v>
      </c>
      <c r="J13" s="18">
        <v>4</v>
      </c>
      <c r="K13" s="18">
        <f t="shared" si="0"/>
        <v>12</v>
      </c>
      <c r="L13" s="18" t="str">
        <f t="shared" si="1"/>
        <v>Alto</v>
      </c>
      <c r="M13" s="18" t="str">
        <f t="shared" si="2"/>
        <v>Tratamiento prioritario</v>
      </c>
      <c r="N13" s="17" t="s">
        <v>48</v>
      </c>
      <c r="O13" s="17" t="s">
        <v>49</v>
      </c>
      <c r="P13" s="17" t="s">
        <v>119</v>
      </c>
      <c r="Q13" s="17" t="s">
        <v>78</v>
      </c>
      <c r="R13" s="17" t="s">
        <v>120</v>
      </c>
      <c r="S13" s="17" t="s">
        <v>107</v>
      </c>
      <c r="T13" s="17" t="s">
        <v>108</v>
      </c>
      <c r="U13" s="19">
        <v>1</v>
      </c>
      <c r="V13" s="19">
        <v>4</v>
      </c>
      <c r="W13" s="19">
        <f t="shared" si="3"/>
        <v>4</v>
      </c>
      <c r="X13" s="19" t="str">
        <f t="shared" si="4"/>
        <v>Bajo</v>
      </c>
      <c r="Y13" s="17" t="s">
        <v>55</v>
      </c>
      <c r="Z13" s="17" t="s">
        <v>120</v>
      </c>
      <c r="AA13" s="17" t="s">
        <v>121</v>
      </c>
      <c r="AB13" s="17" t="s">
        <v>122</v>
      </c>
      <c r="AC13" s="17" t="s">
        <v>123</v>
      </c>
      <c r="AD13" s="17" t="s">
        <v>59</v>
      </c>
      <c r="AE13" s="17" t="s">
        <v>124</v>
      </c>
    </row>
    <row r="14" spans="1:31" ht="111.95" customHeight="1">
      <c r="A14" s="17" t="s">
        <v>125</v>
      </c>
      <c r="B14" s="17" t="s">
        <v>42</v>
      </c>
      <c r="C14" s="17" t="s">
        <v>96</v>
      </c>
      <c r="D14" s="17" t="s">
        <v>126</v>
      </c>
      <c r="E14" s="17" t="s">
        <v>127</v>
      </c>
      <c r="F14" s="17" t="s">
        <v>128</v>
      </c>
      <c r="G14" s="17" t="s">
        <v>129</v>
      </c>
      <c r="H14" s="17" t="s">
        <v>130</v>
      </c>
      <c r="I14" s="18">
        <v>3</v>
      </c>
      <c r="J14" s="18">
        <v>5</v>
      </c>
      <c r="K14" s="18">
        <f t="shared" si="0"/>
        <v>15</v>
      </c>
      <c r="L14" s="18" t="str">
        <f t="shared" si="1"/>
        <v>Alto</v>
      </c>
      <c r="M14" s="18" t="str">
        <f t="shared" si="2"/>
        <v>Tratamiento prioritario</v>
      </c>
      <c r="N14" s="17" t="s">
        <v>102</v>
      </c>
      <c r="O14" s="17" t="s">
        <v>103</v>
      </c>
      <c r="P14" s="17" t="s">
        <v>131</v>
      </c>
      <c r="Q14" s="17" t="s">
        <v>132</v>
      </c>
      <c r="R14" s="17" t="s">
        <v>133</v>
      </c>
      <c r="S14" s="17" t="s">
        <v>107</v>
      </c>
      <c r="T14" s="17" t="s">
        <v>108</v>
      </c>
      <c r="U14" s="19">
        <v>1</v>
      </c>
      <c r="V14" s="19">
        <v>5</v>
      </c>
      <c r="W14" s="19">
        <f t="shared" si="3"/>
        <v>5</v>
      </c>
      <c r="X14" s="19" t="str">
        <f t="shared" si="4"/>
        <v>Medio</v>
      </c>
      <c r="Y14" s="17" t="s">
        <v>55</v>
      </c>
      <c r="Z14" s="17" t="s">
        <v>133</v>
      </c>
      <c r="AA14" s="17" t="s">
        <v>134</v>
      </c>
      <c r="AB14" s="17" t="s">
        <v>135</v>
      </c>
      <c r="AC14" s="17" t="s">
        <v>136</v>
      </c>
      <c r="AD14" s="17" t="s">
        <v>59</v>
      </c>
      <c r="AE14" s="17" t="s">
        <v>137</v>
      </c>
    </row>
    <row r="15" spans="1:31" ht="111.95" customHeight="1">
      <c r="A15" s="17" t="s">
        <v>138</v>
      </c>
      <c r="B15" s="17" t="s">
        <v>42</v>
      </c>
      <c r="C15" s="17" t="s">
        <v>96</v>
      </c>
      <c r="D15" s="17" t="s">
        <v>139</v>
      </c>
      <c r="E15" s="17" t="s">
        <v>140</v>
      </c>
      <c r="F15" s="17" t="s">
        <v>141</v>
      </c>
      <c r="G15" s="17" t="s">
        <v>142</v>
      </c>
      <c r="H15" s="17" t="s">
        <v>143</v>
      </c>
      <c r="I15" s="18">
        <v>3</v>
      </c>
      <c r="J15" s="18">
        <v>5</v>
      </c>
      <c r="K15" s="18">
        <f t="shared" si="0"/>
        <v>15</v>
      </c>
      <c r="L15" s="18" t="str">
        <f t="shared" si="1"/>
        <v>Alto</v>
      </c>
      <c r="M15" s="18" t="str">
        <f t="shared" si="2"/>
        <v>Tratamiento prioritario</v>
      </c>
      <c r="N15" s="17" t="s">
        <v>102</v>
      </c>
      <c r="O15" s="17" t="s">
        <v>103</v>
      </c>
      <c r="P15" s="17" t="s">
        <v>144</v>
      </c>
      <c r="Q15" s="17" t="s">
        <v>145</v>
      </c>
      <c r="R15" s="17" t="s">
        <v>146</v>
      </c>
      <c r="S15" s="17" t="s">
        <v>147</v>
      </c>
      <c r="T15" s="17" t="s">
        <v>148</v>
      </c>
      <c r="U15" s="19">
        <v>2</v>
      </c>
      <c r="V15" s="19">
        <v>4</v>
      </c>
      <c r="W15" s="19">
        <f t="shared" si="3"/>
        <v>8</v>
      </c>
      <c r="X15" s="19" t="str">
        <f t="shared" si="4"/>
        <v>Medio</v>
      </c>
      <c r="Y15" s="17" t="s">
        <v>55</v>
      </c>
      <c r="Z15" s="17" t="s">
        <v>146</v>
      </c>
      <c r="AA15" s="17" t="s">
        <v>149</v>
      </c>
      <c r="AB15" s="17" t="s">
        <v>150</v>
      </c>
      <c r="AC15" s="17" t="s">
        <v>151</v>
      </c>
      <c r="AD15" s="17" t="s">
        <v>59</v>
      </c>
      <c r="AE15" s="17" t="s">
        <v>152</v>
      </c>
    </row>
    <row r="16" spans="1:31" ht="111.95" customHeight="1">
      <c r="A16" s="17" t="s">
        <v>153</v>
      </c>
      <c r="B16" s="17" t="s">
        <v>154</v>
      </c>
      <c r="C16" s="17" t="s">
        <v>114</v>
      </c>
      <c r="D16" s="17" t="s">
        <v>155</v>
      </c>
      <c r="E16" s="17" t="s">
        <v>156</v>
      </c>
      <c r="F16" s="17" t="s">
        <v>157</v>
      </c>
      <c r="G16" s="17" t="s">
        <v>158</v>
      </c>
      <c r="H16" s="17" t="s">
        <v>159</v>
      </c>
      <c r="I16" s="18">
        <v>4</v>
      </c>
      <c r="J16" s="18">
        <v>5</v>
      </c>
      <c r="K16" s="18">
        <f t="shared" si="0"/>
        <v>20</v>
      </c>
      <c r="L16" s="18" t="str">
        <f t="shared" si="1"/>
        <v>Extremo</v>
      </c>
      <c r="M16" s="18" t="str">
        <f t="shared" si="2"/>
        <v>Tratamiento inmediato / no aceptar sin reducción</v>
      </c>
      <c r="N16" s="17" t="s">
        <v>102</v>
      </c>
      <c r="O16" s="17" t="s">
        <v>160</v>
      </c>
      <c r="P16" s="17" t="s">
        <v>161</v>
      </c>
      <c r="Q16" s="17" t="s">
        <v>162</v>
      </c>
      <c r="R16" s="17" t="s">
        <v>163</v>
      </c>
      <c r="S16" s="17" t="s">
        <v>164</v>
      </c>
      <c r="T16" s="17" t="s">
        <v>165</v>
      </c>
      <c r="U16" s="19">
        <v>2</v>
      </c>
      <c r="V16" s="19">
        <v>4</v>
      </c>
      <c r="W16" s="19">
        <f t="shared" si="3"/>
        <v>8</v>
      </c>
      <c r="X16" s="19" t="str">
        <f t="shared" si="4"/>
        <v>Medio</v>
      </c>
      <c r="Y16" s="17" t="s">
        <v>166</v>
      </c>
      <c r="Z16" s="17" t="s">
        <v>163</v>
      </c>
      <c r="AA16" s="17" t="s">
        <v>167</v>
      </c>
      <c r="AB16" s="17" t="s">
        <v>168</v>
      </c>
      <c r="AC16" s="17" t="s">
        <v>169</v>
      </c>
      <c r="AD16" s="17" t="s">
        <v>59</v>
      </c>
      <c r="AE16" s="17" t="s">
        <v>170</v>
      </c>
    </row>
    <row r="17" spans="1:31" ht="111.95" customHeight="1">
      <c r="A17" s="17" t="s">
        <v>171</v>
      </c>
      <c r="B17" s="17" t="s">
        <v>154</v>
      </c>
      <c r="C17" s="17" t="s">
        <v>114</v>
      </c>
      <c r="D17" s="17" t="s">
        <v>155</v>
      </c>
      <c r="E17" s="17" t="s">
        <v>172</v>
      </c>
      <c r="F17" s="17" t="s">
        <v>173</v>
      </c>
      <c r="G17" s="17" t="s">
        <v>174</v>
      </c>
      <c r="H17" s="17" t="s">
        <v>175</v>
      </c>
      <c r="I17" s="18">
        <v>4</v>
      </c>
      <c r="J17" s="18">
        <v>4</v>
      </c>
      <c r="K17" s="18">
        <f t="shared" si="0"/>
        <v>16</v>
      </c>
      <c r="L17" s="18" t="str">
        <f t="shared" si="1"/>
        <v>Alto</v>
      </c>
      <c r="M17" s="18" t="str">
        <f t="shared" si="2"/>
        <v>Tratamiento prioritario</v>
      </c>
      <c r="N17" s="17" t="s">
        <v>102</v>
      </c>
      <c r="O17" s="17" t="s">
        <v>176</v>
      </c>
      <c r="P17" s="17" t="s">
        <v>177</v>
      </c>
      <c r="Q17" s="17" t="s">
        <v>178</v>
      </c>
      <c r="R17" s="17" t="s">
        <v>179</v>
      </c>
      <c r="S17" s="17" t="s">
        <v>164</v>
      </c>
      <c r="T17" s="17" t="s">
        <v>165</v>
      </c>
      <c r="U17" s="19">
        <v>2</v>
      </c>
      <c r="V17" s="19">
        <v>3</v>
      </c>
      <c r="W17" s="19">
        <f t="shared" si="3"/>
        <v>6</v>
      </c>
      <c r="X17" s="19" t="str">
        <f t="shared" si="4"/>
        <v>Medio</v>
      </c>
      <c r="Y17" s="17" t="s">
        <v>166</v>
      </c>
      <c r="Z17" s="17" t="s">
        <v>179</v>
      </c>
      <c r="AA17" s="17" t="s">
        <v>180</v>
      </c>
      <c r="AB17" s="17" t="s">
        <v>181</v>
      </c>
      <c r="AC17" s="17" t="s">
        <v>182</v>
      </c>
      <c r="AD17" s="17" t="s">
        <v>59</v>
      </c>
      <c r="AE17" s="17" t="s">
        <v>183</v>
      </c>
    </row>
    <row r="18" spans="1:31" ht="111.95" customHeight="1">
      <c r="A18" s="17" t="s">
        <v>184</v>
      </c>
      <c r="B18" s="17" t="s">
        <v>154</v>
      </c>
      <c r="C18" s="17" t="s">
        <v>114</v>
      </c>
      <c r="D18" s="17" t="s">
        <v>155</v>
      </c>
      <c r="E18" s="17" t="s">
        <v>185</v>
      </c>
      <c r="F18" s="17" t="s">
        <v>186</v>
      </c>
      <c r="G18" s="17" t="s">
        <v>187</v>
      </c>
      <c r="H18" s="17" t="s">
        <v>188</v>
      </c>
      <c r="I18" s="18">
        <v>4</v>
      </c>
      <c r="J18" s="18">
        <v>4</v>
      </c>
      <c r="K18" s="18">
        <f t="shared" si="0"/>
        <v>16</v>
      </c>
      <c r="L18" s="18" t="str">
        <f t="shared" si="1"/>
        <v>Alto</v>
      </c>
      <c r="M18" s="18" t="str">
        <f t="shared" si="2"/>
        <v>Tratamiento prioritario</v>
      </c>
      <c r="N18" s="17" t="s">
        <v>102</v>
      </c>
      <c r="O18" s="17" t="s">
        <v>189</v>
      </c>
      <c r="P18" s="17" t="s">
        <v>190</v>
      </c>
      <c r="Q18" s="17" t="s">
        <v>191</v>
      </c>
      <c r="R18" s="17" t="s">
        <v>192</v>
      </c>
      <c r="S18" s="17" t="s">
        <v>164</v>
      </c>
      <c r="T18" s="17" t="s">
        <v>165</v>
      </c>
      <c r="U18" s="19">
        <v>2</v>
      </c>
      <c r="V18" s="19">
        <v>3</v>
      </c>
      <c r="W18" s="19">
        <f t="shared" si="3"/>
        <v>6</v>
      </c>
      <c r="X18" s="19" t="str">
        <f t="shared" si="4"/>
        <v>Medio</v>
      </c>
      <c r="Y18" s="17" t="s">
        <v>166</v>
      </c>
      <c r="Z18" s="17" t="s">
        <v>192</v>
      </c>
      <c r="AA18" s="17" t="s">
        <v>193</v>
      </c>
      <c r="AB18" s="17" t="s">
        <v>194</v>
      </c>
      <c r="AC18" s="17" t="s">
        <v>195</v>
      </c>
      <c r="AD18" s="17" t="s">
        <v>59</v>
      </c>
      <c r="AE18" s="17" t="s">
        <v>196</v>
      </c>
    </row>
    <row r="19" spans="1:31" ht="111.95" customHeight="1">
      <c r="A19" s="17" t="s">
        <v>197</v>
      </c>
      <c r="B19" s="17" t="s">
        <v>42</v>
      </c>
      <c r="C19" s="17" t="s">
        <v>96</v>
      </c>
      <c r="D19" s="17" t="s">
        <v>155</v>
      </c>
      <c r="E19" s="17" t="s">
        <v>198</v>
      </c>
      <c r="F19" s="17" t="s">
        <v>199</v>
      </c>
      <c r="G19" s="17" t="s">
        <v>200</v>
      </c>
      <c r="H19" s="17" t="s">
        <v>201</v>
      </c>
      <c r="I19" s="18">
        <v>4</v>
      </c>
      <c r="J19" s="18">
        <v>4</v>
      </c>
      <c r="K19" s="18">
        <f t="shared" si="0"/>
        <v>16</v>
      </c>
      <c r="L19" s="18" t="str">
        <f t="shared" si="1"/>
        <v>Alto</v>
      </c>
      <c r="M19" s="18" t="str">
        <f t="shared" si="2"/>
        <v>Tratamiento prioritario</v>
      </c>
      <c r="N19" s="17" t="s">
        <v>202</v>
      </c>
      <c r="O19" s="17" t="s">
        <v>203</v>
      </c>
      <c r="P19" s="17" t="s">
        <v>204</v>
      </c>
      <c r="Q19" s="17" t="s">
        <v>205</v>
      </c>
      <c r="R19" s="17" t="s">
        <v>206</v>
      </c>
      <c r="S19" s="17" t="s">
        <v>164</v>
      </c>
      <c r="T19" s="17" t="s">
        <v>165</v>
      </c>
      <c r="U19" s="19">
        <v>2</v>
      </c>
      <c r="V19" s="19">
        <v>3</v>
      </c>
      <c r="W19" s="19">
        <f t="shared" si="3"/>
        <v>6</v>
      </c>
      <c r="X19" s="19" t="str">
        <f t="shared" si="4"/>
        <v>Medio</v>
      </c>
      <c r="Y19" s="17" t="s">
        <v>166</v>
      </c>
      <c r="Z19" s="17" t="s">
        <v>206</v>
      </c>
      <c r="AA19" s="17" t="s">
        <v>207</v>
      </c>
      <c r="AB19" s="17" t="s">
        <v>208</v>
      </c>
      <c r="AC19" s="17" t="s">
        <v>209</v>
      </c>
      <c r="AD19" s="17" t="s">
        <v>59</v>
      </c>
      <c r="AE19" s="17" t="s">
        <v>210</v>
      </c>
    </row>
    <row r="20" spans="1:31" ht="111.95" customHeight="1">
      <c r="A20" s="17" t="s">
        <v>211</v>
      </c>
      <c r="B20" s="17" t="s">
        <v>42</v>
      </c>
      <c r="C20" s="17" t="s">
        <v>96</v>
      </c>
      <c r="D20" s="17" t="s">
        <v>155</v>
      </c>
      <c r="E20" s="17" t="s">
        <v>212</v>
      </c>
      <c r="F20" s="17" t="s">
        <v>213</v>
      </c>
      <c r="G20" s="17" t="s">
        <v>214</v>
      </c>
      <c r="H20" s="17" t="s">
        <v>215</v>
      </c>
      <c r="I20" s="18">
        <v>4</v>
      </c>
      <c r="J20" s="18">
        <v>4</v>
      </c>
      <c r="K20" s="18">
        <f t="shared" si="0"/>
        <v>16</v>
      </c>
      <c r="L20" s="18" t="str">
        <f t="shared" si="1"/>
        <v>Alto</v>
      </c>
      <c r="M20" s="18" t="str">
        <f t="shared" si="2"/>
        <v>Tratamiento prioritario</v>
      </c>
      <c r="N20" s="17" t="s">
        <v>216</v>
      </c>
      <c r="O20" s="17" t="s">
        <v>217</v>
      </c>
      <c r="P20" s="17" t="s">
        <v>218</v>
      </c>
      <c r="Q20" s="17" t="s">
        <v>219</v>
      </c>
      <c r="R20" s="17" t="s">
        <v>220</v>
      </c>
      <c r="S20" s="17" t="s">
        <v>164</v>
      </c>
      <c r="T20" s="17" t="s">
        <v>165</v>
      </c>
      <c r="U20" s="19">
        <v>2</v>
      </c>
      <c r="V20" s="19">
        <v>3</v>
      </c>
      <c r="W20" s="19">
        <f t="shared" si="3"/>
        <v>6</v>
      </c>
      <c r="X20" s="19" t="str">
        <f t="shared" si="4"/>
        <v>Medio</v>
      </c>
      <c r="Y20" s="17" t="s">
        <v>166</v>
      </c>
      <c r="Z20" s="17" t="s">
        <v>220</v>
      </c>
      <c r="AA20" s="17" t="s">
        <v>221</v>
      </c>
      <c r="AB20" s="17" t="s">
        <v>222</v>
      </c>
      <c r="AC20" s="17" t="s">
        <v>223</v>
      </c>
      <c r="AD20" s="17" t="s">
        <v>59</v>
      </c>
      <c r="AE20" s="17" t="s">
        <v>224</v>
      </c>
    </row>
    <row r="21" spans="1:31" ht="111.95" customHeight="1">
      <c r="A21" s="17" t="s">
        <v>225</v>
      </c>
      <c r="B21" s="17" t="s">
        <v>154</v>
      </c>
      <c r="C21" s="17" t="s">
        <v>114</v>
      </c>
      <c r="D21" s="17" t="s">
        <v>155</v>
      </c>
      <c r="E21" s="17" t="s">
        <v>226</v>
      </c>
      <c r="F21" s="17" t="s">
        <v>227</v>
      </c>
      <c r="G21" s="17" t="s">
        <v>228</v>
      </c>
      <c r="H21" s="17" t="s">
        <v>229</v>
      </c>
      <c r="I21" s="18">
        <v>4</v>
      </c>
      <c r="J21" s="18">
        <v>5</v>
      </c>
      <c r="K21" s="18">
        <f t="shared" si="0"/>
        <v>20</v>
      </c>
      <c r="L21" s="18" t="str">
        <f t="shared" si="1"/>
        <v>Extremo</v>
      </c>
      <c r="M21" s="18" t="str">
        <f t="shared" si="2"/>
        <v>Tratamiento inmediato / no aceptar sin reducción</v>
      </c>
      <c r="N21" s="17" t="s">
        <v>230</v>
      </c>
      <c r="O21" s="17" t="s">
        <v>231</v>
      </c>
      <c r="P21" s="17" t="s">
        <v>232</v>
      </c>
      <c r="Q21" s="17" t="s">
        <v>233</v>
      </c>
      <c r="R21" s="17" t="s">
        <v>234</v>
      </c>
      <c r="S21" s="17" t="s">
        <v>164</v>
      </c>
      <c r="T21" s="17" t="s">
        <v>165</v>
      </c>
      <c r="U21" s="19">
        <v>2</v>
      </c>
      <c r="V21" s="19">
        <v>4</v>
      </c>
      <c r="W21" s="19">
        <f t="shared" si="3"/>
        <v>8</v>
      </c>
      <c r="X21" s="19" t="str">
        <f t="shared" si="4"/>
        <v>Medio</v>
      </c>
      <c r="Y21" s="17" t="s">
        <v>166</v>
      </c>
      <c r="Z21" s="17" t="s">
        <v>234</v>
      </c>
      <c r="AA21" s="17" t="s">
        <v>235</v>
      </c>
      <c r="AB21" s="17" t="s">
        <v>236</v>
      </c>
      <c r="AC21" s="17" t="s">
        <v>237</v>
      </c>
      <c r="AD21" s="17" t="s">
        <v>59</v>
      </c>
      <c r="AE21" s="17" t="s">
        <v>238</v>
      </c>
    </row>
    <row r="22" spans="1:31" ht="111.95" customHeight="1">
      <c r="A22" s="17" t="s">
        <v>239</v>
      </c>
      <c r="B22" s="17" t="s">
        <v>154</v>
      </c>
      <c r="C22" s="17" t="s">
        <v>114</v>
      </c>
      <c r="D22" s="17" t="s">
        <v>155</v>
      </c>
      <c r="E22" s="17" t="s">
        <v>240</v>
      </c>
      <c r="F22" s="17" t="s">
        <v>241</v>
      </c>
      <c r="G22" s="17" t="s">
        <v>242</v>
      </c>
      <c r="H22" s="17" t="s">
        <v>243</v>
      </c>
      <c r="I22" s="18">
        <v>4</v>
      </c>
      <c r="J22" s="18">
        <v>5</v>
      </c>
      <c r="K22" s="18">
        <f t="shared" si="0"/>
        <v>20</v>
      </c>
      <c r="L22" s="18" t="str">
        <f t="shared" si="1"/>
        <v>Extremo</v>
      </c>
      <c r="M22" s="18" t="str">
        <f t="shared" si="2"/>
        <v>Tratamiento inmediato / no aceptar sin reducción</v>
      </c>
      <c r="N22" s="17" t="s">
        <v>244</v>
      </c>
      <c r="O22" s="17" t="s">
        <v>245</v>
      </c>
      <c r="P22" s="17" t="s">
        <v>246</v>
      </c>
      <c r="Q22" s="17" t="s">
        <v>247</v>
      </c>
      <c r="R22" s="17" t="s">
        <v>248</v>
      </c>
      <c r="S22" s="17" t="s">
        <v>164</v>
      </c>
      <c r="T22" s="17" t="s">
        <v>165</v>
      </c>
      <c r="U22" s="19">
        <v>1</v>
      </c>
      <c r="V22" s="19">
        <v>4</v>
      </c>
      <c r="W22" s="19">
        <f t="shared" si="3"/>
        <v>4</v>
      </c>
      <c r="X22" s="19" t="str">
        <f t="shared" si="4"/>
        <v>Bajo</v>
      </c>
      <c r="Y22" s="17" t="s">
        <v>166</v>
      </c>
      <c r="Z22" s="17" t="s">
        <v>248</v>
      </c>
      <c r="AA22" s="17" t="s">
        <v>249</v>
      </c>
      <c r="AB22" s="17" t="s">
        <v>250</v>
      </c>
      <c r="AC22" s="17" t="s">
        <v>251</v>
      </c>
      <c r="AD22" s="17" t="s">
        <v>59</v>
      </c>
      <c r="AE22" s="17" t="s">
        <v>252</v>
      </c>
    </row>
    <row r="23" spans="1:31" ht="111.95" customHeight="1">
      <c r="A23" s="17" t="s">
        <v>253</v>
      </c>
      <c r="B23" s="17" t="s">
        <v>154</v>
      </c>
      <c r="C23" s="17" t="s">
        <v>96</v>
      </c>
      <c r="D23" s="17" t="s">
        <v>155</v>
      </c>
      <c r="E23" s="17" t="s">
        <v>254</v>
      </c>
      <c r="F23" s="17" t="s">
        <v>255</v>
      </c>
      <c r="G23" s="17" t="s">
        <v>256</v>
      </c>
      <c r="H23" s="17" t="s">
        <v>257</v>
      </c>
      <c r="I23" s="18">
        <v>4</v>
      </c>
      <c r="J23" s="18">
        <v>5</v>
      </c>
      <c r="K23" s="18">
        <f t="shared" si="0"/>
        <v>20</v>
      </c>
      <c r="L23" s="18" t="str">
        <f t="shared" si="1"/>
        <v>Extremo</v>
      </c>
      <c r="M23" s="18" t="str">
        <f t="shared" si="2"/>
        <v>Tratamiento inmediato / no aceptar sin reducción</v>
      </c>
      <c r="N23" s="17" t="s">
        <v>258</v>
      </c>
      <c r="O23" s="17" t="s">
        <v>259</v>
      </c>
      <c r="P23" s="17" t="s">
        <v>260</v>
      </c>
      <c r="Q23" s="17" t="s">
        <v>261</v>
      </c>
      <c r="R23" s="17" t="s">
        <v>262</v>
      </c>
      <c r="S23" s="17" t="s">
        <v>164</v>
      </c>
      <c r="T23" s="17" t="s">
        <v>165</v>
      </c>
      <c r="U23" s="19">
        <v>2</v>
      </c>
      <c r="V23" s="19">
        <v>4</v>
      </c>
      <c r="W23" s="19">
        <f t="shared" si="3"/>
        <v>8</v>
      </c>
      <c r="X23" s="19" t="str">
        <f t="shared" si="4"/>
        <v>Medio</v>
      </c>
      <c r="Y23" s="17" t="s">
        <v>166</v>
      </c>
      <c r="Z23" s="17" t="s">
        <v>262</v>
      </c>
      <c r="AA23" s="17" t="s">
        <v>263</v>
      </c>
      <c r="AB23" s="17" t="s">
        <v>264</v>
      </c>
      <c r="AC23" s="17" t="s">
        <v>265</v>
      </c>
      <c r="AD23" s="17" t="s">
        <v>59</v>
      </c>
      <c r="AE23" s="17" t="s">
        <v>266</v>
      </c>
    </row>
    <row r="24" spans="1:31" ht="111.95" customHeight="1">
      <c r="A24" s="17" t="s">
        <v>267</v>
      </c>
      <c r="B24" s="17" t="s">
        <v>154</v>
      </c>
      <c r="C24" s="17" t="s">
        <v>114</v>
      </c>
      <c r="D24" s="17" t="s">
        <v>155</v>
      </c>
      <c r="E24" s="17" t="s">
        <v>268</v>
      </c>
      <c r="F24" s="17" t="s">
        <v>269</v>
      </c>
      <c r="G24" s="17" t="s">
        <v>270</v>
      </c>
      <c r="H24" s="17" t="s">
        <v>271</v>
      </c>
      <c r="I24" s="18">
        <v>4</v>
      </c>
      <c r="J24" s="18">
        <v>5</v>
      </c>
      <c r="K24" s="18">
        <f t="shared" si="0"/>
        <v>20</v>
      </c>
      <c r="L24" s="18" t="str">
        <f t="shared" si="1"/>
        <v>Extremo</v>
      </c>
      <c r="M24" s="18" t="str">
        <f t="shared" si="2"/>
        <v>Tratamiento inmediato / no aceptar sin reducción</v>
      </c>
      <c r="N24" s="17" t="s">
        <v>272</v>
      </c>
      <c r="O24" s="17" t="s">
        <v>273</v>
      </c>
      <c r="P24" s="17" t="s">
        <v>274</v>
      </c>
      <c r="Q24" s="17" t="s">
        <v>275</v>
      </c>
      <c r="R24" s="17" t="s">
        <v>276</v>
      </c>
      <c r="S24" s="17" t="s">
        <v>164</v>
      </c>
      <c r="T24" s="17" t="s">
        <v>165</v>
      </c>
      <c r="U24" s="19">
        <v>2</v>
      </c>
      <c r="V24" s="19">
        <v>3</v>
      </c>
      <c r="W24" s="19">
        <f t="shared" si="3"/>
        <v>6</v>
      </c>
      <c r="X24" s="19" t="str">
        <f t="shared" si="4"/>
        <v>Medio</v>
      </c>
      <c r="Y24" s="17" t="s">
        <v>166</v>
      </c>
      <c r="Z24" s="17" t="s">
        <v>276</v>
      </c>
      <c r="AA24" s="17" t="s">
        <v>277</v>
      </c>
      <c r="AB24" s="17" t="s">
        <v>278</v>
      </c>
      <c r="AC24" s="17" t="s">
        <v>279</v>
      </c>
      <c r="AD24" s="17" t="s">
        <v>59</v>
      </c>
      <c r="AE24" s="17" t="s">
        <v>280</v>
      </c>
    </row>
    <row r="25" spans="1:31" ht="111.95" customHeight="1">
      <c r="A25" s="17" t="s">
        <v>281</v>
      </c>
      <c r="B25" s="17" t="s">
        <v>154</v>
      </c>
      <c r="C25" s="17" t="s">
        <v>96</v>
      </c>
      <c r="D25" s="17" t="s">
        <v>155</v>
      </c>
      <c r="E25" s="17" t="s">
        <v>282</v>
      </c>
      <c r="F25" s="17" t="s">
        <v>283</v>
      </c>
      <c r="G25" s="17" t="s">
        <v>284</v>
      </c>
      <c r="H25" s="17" t="s">
        <v>285</v>
      </c>
      <c r="I25" s="18">
        <v>4</v>
      </c>
      <c r="J25" s="18">
        <v>5</v>
      </c>
      <c r="K25" s="18">
        <f t="shared" si="0"/>
        <v>20</v>
      </c>
      <c r="L25" s="18" t="str">
        <f t="shared" si="1"/>
        <v>Extremo</v>
      </c>
      <c r="M25" s="18" t="str">
        <f t="shared" si="2"/>
        <v>Tratamiento inmediato / no aceptar sin reducción</v>
      </c>
      <c r="N25" s="17" t="s">
        <v>258</v>
      </c>
      <c r="O25" s="17" t="s">
        <v>286</v>
      </c>
      <c r="P25" s="17" t="s">
        <v>287</v>
      </c>
      <c r="Q25" s="17" t="s">
        <v>288</v>
      </c>
      <c r="R25" s="17" t="s">
        <v>289</v>
      </c>
      <c r="S25" s="17" t="s">
        <v>164</v>
      </c>
      <c r="T25" s="17" t="s">
        <v>165</v>
      </c>
      <c r="U25" s="19">
        <v>2</v>
      </c>
      <c r="V25" s="19">
        <v>4</v>
      </c>
      <c r="W25" s="19">
        <f t="shared" si="3"/>
        <v>8</v>
      </c>
      <c r="X25" s="19" t="str">
        <f t="shared" si="4"/>
        <v>Medio</v>
      </c>
      <c r="Y25" s="17" t="s">
        <v>166</v>
      </c>
      <c r="Z25" s="17" t="s">
        <v>289</v>
      </c>
      <c r="AA25" s="17" t="s">
        <v>290</v>
      </c>
      <c r="AB25" s="17" t="s">
        <v>291</v>
      </c>
      <c r="AC25" s="17" t="s">
        <v>292</v>
      </c>
      <c r="AD25" s="17" t="s">
        <v>59</v>
      </c>
      <c r="AE25" s="17" t="s">
        <v>293</v>
      </c>
    </row>
    <row r="26" spans="1:31" ht="111.95" customHeight="1">
      <c r="A26" s="17" t="s">
        <v>294</v>
      </c>
      <c r="B26" s="17" t="s">
        <v>154</v>
      </c>
      <c r="C26" s="17" t="s">
        <v>43</v>
      </c>
      <c r="D26" s="17" t="s">
        <v>155</v>
      </c>
      <c r="E26" s="17" t="s">
        <v>295</v>
      </c>
      <c r="F26" s="17" t="s">
        <v>296</v>
      </c>
      <c r="G26" s="17" t="s">
        <v>297</v>
      </c>
      <c r="H26" s="17" t="s">
        <v>298</v>
      </c>
      <c r="I26" s="18">
        <v>4</v>
      </c>
      <c r="J26" s="18">
        <v>4</v>
      </c>
      <c r="K26" s="18">
        <f t="shared" si="0"/>
        <v>16</v>
      </c>
      <c r="L26" s="18" t="str">
        <f t="shared" si="1"/>
        <v>Alto</v>
      </c>
      <c r="M26" s="18" t="str">
        <f t="shared" si="2"/>
        <v>Tratamiento prioritario</v>
      </c>
      <c r="N26" s="17" t="s">
        <v>230</v>
      </c>
      <c r="O26" s="17" t="s">
        <v>299</v>
      </c>
      <c r="P26" s="17" t="s">
        <v>300</v>
      </c>
      <c r="Q26" s="17" t="s">
        <v>301</v>
      </c>
      <c r="R26" s="17" t="s">
        <v>302</v>
      </c>
      <c r="S26" s="17" t="s">
        <v>164</v>
      </c>
      <c r="T26" s="17" t="s">
        <v>165</v>
      </c>
      <c r="U26" s="19">
        <v>2</v>
      </c>
      <c r="V26" s="19">
        <v>3</v>
      </c>
      <c r="W26" s="19">
        <f t="shared" si="3"/>
        <v>6</v>
      </c>
      <c r="X26" s="19" t="str">
        <f t="shared" si="4"/>
        <v>Medio</v>
      </c>
      <c r="Y26" s="17" t="s">
        <v>166</v>
      </c>
      <c r="Z26" s="17" t="s">
        <v>302</v>
      </c>
      <c r="AA26" s="17" t="s">
        <v>303</v>
      </c>
      <c r="AB26" s="17" t="s">
        <v>304</v>
      </c>
      <c r="AC26" s="17" t="s">
        <v>305</v>
      </c>
      <c r="AD26" s="17" t="s">
        <v>59</v>
      </c>
      <c r="AE26" s="17" t="s">
        <v>306</v>
      </c>
    </row>
    <row r="27" spans="1:31" ht="111.95" customHeight="1">
      <c r="A27" s="17" t="s">
        <v>307</v>
      </c>
      <c r="B27" s="17" t="s">
        <v>154</v>
      </c>
      <c r="C27" s="17" t="s">
        <v>114</v>
      </c>
      <c r="D27" s="17" t="s">
        <v>155</v>
      </c>
      <c r="E27" s="17" t="s">
        <v>308</v>
      </c>
      <c r="F27" s="17" t="s">
        <v>309</v>
      </c>
      <c r="G27" s="17" t="s">
        <v>310</v>
      </c>
      <c r="H27" s="17" t="s">
        <v>311</v>
      </c>
      <c r="I27" s="18">
        <v>4</v>
      </c>
      <c r="J27" s="18">
        <v>5</v>
      </c>
      <c r="K27" s="18">
        <f t="shared" si="0"/>
        <v>20</v>
      </c>
      <c r="L27" s="18" t="str">
        <f t="shared" si="1"/>
        <v>Extremo</v>
      </c>
      <c r="M27" s="18" t="str">
        <f t="shared" si="2"/>
        <v>Tratamiento inmediato / no aceptar sin reducción</v>
      </c>
      <c r="N27" s="17" t="s">
        <v>312</v>
      </c>
      <c r="O27" s="17" t="s">
        <v>313</v>
      </c>
      <c r="P27" s="17" t="s">
        <v>314</v>
      </c>
      <c r="Q27" s="17" t="s">
        <v>315</v>
      </c>
      <c r="R27" s="17" t="s">
        <v>316</v>
      </c>
      <c r="S27" s="17" t="s">
        <v>164</v>
      </c>
      <c r="T27" s="17" t="s">
        <v>165</v>
      </c>
      <c r="U27" s="19">
        <v>2</v>
      </c>
      <c r="V27" s="19">
        <v>4</v>
      </c>
      <c r="W27" s="19">
        <f t="shared" si="3"/>
        <v>8</v>
      </c>
      <c r="X27" s="19" t="str">
        <f t="shared" si="4"/>
        <v>Medio</v>
      </c>
      <c r="Y27" s="17" t="s">
        <v>166</v>
      </c>
      <c r="Z27" s="17" t="s">
        <v>316</v>
      </c>
      <c r="AA27" s="17" t="s">
        <v>317</v>
      </c>
      <c r="AB27" s="17" t="s">
        <v>318</v>
      </c>
      <c r="AC27" s="17" t="s">
        <v>319</v>
      </c>
      <c r="AD27" s="17" t="s">
        <v>59</v>
      </c>
      <c r="AE27" s="17" t="s">
        <v>320</v>
      </c>
    </row>
    <row r="28" spans="1:31" ht="111.95" customHeight="1">
      <c r="A28" s="17" t="s">
        <v>321</v>
      </c>
      <c r="B28" s="17" t="s">
        <v>154</v>
      </c>
      <c r="C28" s="17" t="s">
        <v>43</v>
      </c>
      <c r="D28" s="17" t="s">
        <v>155</v>
      </c>
      <c r="E28" s="17" t="s">
        <v>322</v>
      </c>
      <c r="F28" s="17" t="s">
        <v>323</v>
      </c>
      <c r="G28" s="17" t="s">
        <v>324</v>
      </c>
      <c r="H28" s="17" t="s">
        <v>325</v>
      </c>
      <c r="I28" s="18">
        <v>4</v>
      </c>
      <c r="J28" s="18">
        <v>4</v>
      </c>
      <c r="K28" s="18">
        <f t="shared" si="0"/>
        <v>16</v>
      </c>
      <c r="L28" s="18" t="str">
        <f t="shared" si="1"/>
        <v>Alto</v>
      </c>
      <c r="M28" s="18" t="str">
        <f t="shared" si="2"/>
        <v>Tratamiento prioritario</v>
      </c>
      <c r="N28" s="17" t="s">
        <v>230</v>
      </c>
      <c r="O28" s="17" t="s">
        <v>299</v>
      </c>
      <c r="P28" s="17" t="s">
        <v>326</v>
      </c>
      <c r="Q28" s="17" t="s">
        <v>327</v>
      </c>
      <c r="R28" s="17" t="s">
        <v>328</v>
      </c>
      <c r="S28" s="17" t="s">
        <v>164</v>
      </c>
      <c r="T28" s="17" t="s">
        <v>165</v>
      </c>
      <c r="U28" s="19">
        <v>1</v>
      </c>
      <c r="V28" s="19">
        <v>4</v>
      </c>
      <c r="W28" s="19">
        <f t="shared" si="3"/>
        <v>4</v>
      </c>
      <c r="X28" s="19" t="str">
        <f t="shared" si="4"/>
        <v>Bajo</v>
      </c>
      <c r="Y28" s="17" t="s">
        <v>166</v>
      </c>
      <c r="Z28" s="17" t="s">
        <v>328</v>
      </c>
      <c r="AA28" s="17" t="s">
        <v>329</v>
      </c>
      <c r="AB28" s="17" t="s">
        <v>330</v>
      </c>
      <c r="AC28" s="17" t="s">
        <v>331</v>
      </c>
      <c r="AD28" s="17" t="s">
        <v>59</v>
      </c>
      <c r="AE28" s="17" t="s">
        <v>332</v>
      </c>
    </row>
    <row r="29" spans="1:31" ht="111.95" customHeight="1">
      <c r="A29" s="17" t="s">
        <v>333</v>
      </c>
      <c r="B29" s="17" t="s">
        <v>154</v>
      </c>
      <c r="C29" s="17" t="s">
        <v>43</v>
      </c>
      <c r="D29" s="17" t="s">
        <v>155</v>
      </c>
      <c r="E29" s="17" t="s">
        <v>334</v>
      </c>
      <c r="F29" s="17" t="s">
        <v>335</v>
      </c>
      <c r="G29" s="17" t="s">
        <v>336</v>
      </c>
      <c r="H29" s="17" t="s">
        <v>337</v>
      </c>
      <c r="I29" s="18">
        <v>4</v>
      </c>
      <c r="J29" s="18">
        <v>4</v>
      </c>
      <c r="K29" s="18">
        <f t="shared" si="0"/>
        <v>16</v>
      </c>
      <c r="L29" s="18" t="str">
        <f t="shared" si="1"/>
        <v>Alto</v>
      </c>
      <c r="M29" s="18" t="str">
        <f t="shared" si="2"/>
        <v>Tratamiento prioritario</v>
      </c>
      <c r="N29" s="17" t="s">
        <v>230</v>
      </c>
      <c r="O29" s="17" t="s">
        <v>299</v>
      </c>
      <c r="P29" s="17" t="s">
        <v>338</v>
      </c>
      <c r="Q29" s="17" t="s">
        <v>339</v>
      </c>
      <c r="R29" s="17" t="s">
        <v>340</v>
      </c>
      <c r="S29" s="17" t="s">
        <v>164</v>
      </c>
      <c r="T29" s="17" t="s">
        <v>165</v>
      </c>
      <c r="U29" s="19">
        <v>2</v>
      </c>
      <c r="V29" s="19">
        <v>3</v>
      </c>
      <c r="W29" s="19">
        <f t="shared" si="3"/>
        <v>6</v>
      </c>
      <c r="X29" s="19" t="str">
        <f t="shared" si="4"/>
        <v>Medio</v>
      </c>
      <c r="Y29" s="17" t="s">
        <v>166</v>
      </c>
      <c r="Z29" s="17" t="s">
        <v>340</v>
      </c>
      <c r="AA29" s="17" t="s">
        <v>341</v>
      </c>
      <c r="AB29" s="17" t="s">
        <v>342</v>
      </c>
      <c r="AC29" s="17" t="s">
        <v>343</v>
      </c>
      <c r="AD29" s="17" t="s">
        <v>59</v>
      </c>
      <c r="AE29" s="17" t="s">
        <v>344</v>
      </c>
    </row>
    <row r="30" spans="1:31" ht="111.95" customHeight="1">
      <c r="A30" s="17" t="s">
        <v>345</v>
      </c>
      <c r="B30" s="17" t="s">
        <v>154</v>
      </c>
      <c r="C30" s="17" t="s">
        <v>43</v>
      </c>
      <c r="D30" s="17" t="s">
        <v>155</v>
      </c>
      <c r="E30" s="17" t="s">
        <v>346</v>
      </c>
      <c r="F30" s="17" t="s">
        <v>347</v>
      </c>
      <c r="G30" s="17" t="s">
        <v>348</v>
      </c>
      <c r="H30" s="17" t="s">
        <v>349</v>
      </c>
      <c r="I30" s="18">
        <v>3</v>
      </c>
      <c r="J30" s="18">
        <v>5</v>
      </c>
      <c r="K30" s="18">
        <f t="shared" si="0"/>
        <v>15</v>
      </c>
      <c r="L30" s="18" t="str">
        <f t="shared" si="1"/>
        <v>Alto</v>
      </c>
      <c r="M30" s="18" t="str">
        <f t="shared" si="2"/>
        <v>Tratamiento prioritario</v>
      </c>
      <c r="N30" s="17" t="s">
        <v>230</v>
      </c>
      <c r="O30" s="17" t="s">
        <v>299</v>
      </c>
      <c r="P30" s="17" t="s">
        <v>350</v>
      </c>
      <c r="Q30" s="17" t="s">
        <v>145</v>
      </c>
      <c r="R30" s="17" t="s">
        <v>351</v>
      </c>
      <c r="S30" s="17" t="s">
        <v>164</v>
      </c>
      <c r="T30" s="17" t="s">
        <v>165</v>
      </c>
      <c r="U30" s="19">
        <v>1</v>
      </c>
      <c r="V30" s="19">
        <v>4</v>
      </c>
      <c r="W30" s="19">
        <f t="shared" si="3"/>
        <v>4</v>
      </c>
      <c r="X30" s="19" t="str">
        <f t="shared" si="4"/>
        <v>Bajo</v>
      </c>
      <c r="Y30" s="17" t="s">
        <v>166</v>
      </c>
      <c r="Z30" s="17" t="s">
        <v>351</v>
      </c>
      <c r="AA30" s="17" t="s">
        <v>352</v>
      </c>
      <c r="AB30" s="17" t="s">
        <v>353</v>
      </c>
      <c r="AC30" s="17" t="s">
        <v>354</v>
      </c>
      <c r="AD30" s="17" t="s">
        <v>59</v>
      </c>
      <c r="AE30" s="17" t="s">
        <v>355</v>
      </c>
    </row>
    <row r="31" spans="1:31" ht="111.95" customHeight="1">
      <c r="A31" s="17" t="s">
        <v>356</v>
      </c>
      <c r="B31" s="17" t="s">
        <v>154</v>
      </c>
      <c r="C31" s="17" t="s">
        <v>114</v>
      </c>
      <c r="D31" s="17" t="s">
        <v>155</v>
      </c>
      <c r="E31" s="17" t="s">
        <v>357</v>
      </c>
      <c r="F31" s="17" t="s">
        <v>358</v>
      </c>
      <c r="G31" s="17" t="s">
        <v>359</v>
      </c>
      <c r="H31" s="17" t="s">
        <v>360</v>
      </c>
      <c r="I31" s="18">
        <v>3</v>
      </c>
      <c r="J31" s="18">
        <v>5</v>
      </c>
      <c r="K31" s="18">
        <f t="shared" si="0"/>
        <v>15</v>
      </c>
      <c r="L31" s="18" t="str">
        <f t="shared" si="1"/>
        <v>Alto</v>
      </c>
      <c r="M31" s="18" t="str">
        <f t="shared" si="2"/>
        <v>Tratamiento prioritario</v>
      </c>
      <c r="N31" s="17" t="s">
        <v>361</v>
      </c>
      <c r="O31" s="17" t="s">
        <v>362</v>
      </c>
      <c r="P31" s="17" t="s">
        <v>363</v>
      </c>
      <c r="Q31" s="17" t="s">
        <v>364</v>
      </c>
      <c r="R31" s="17" t="s">
        <v>365</v>
      </c>
      <c r="S31" s="17" t="s">
        <v>164</v>
      </c>
      <c r="T31" s="17" t="s">
        <v>165</v>
      </c>
      <c r="U31" s="19">
        <v>1</v>
      </c>
      <c r="V31" s="19">
        <v>5</v>
      </c>
      <c r="W31" s="19">
        <f t="shared" si="3"/>
        <v>5</v>
      </c>
      <c r="X31" s="19" t="str">
        <f t="shared" si="4"/>
        <v>Medio</v>
      </c>
      <c r="Y31" s="17" t="s">
        <v>166</v>
      </c>
      <c r="Z31" s="17" t="s">
        <v>365</v>
      </c>
      <c r="AA31" s="17" t="s">
        <v>366</v>
      </c>
      <c r="AB31" s="17" t="s">
        <v>367</v>
      </c>
      <c r="AC31" s="17" t="s">
        <v>368</v>
      </c>
      <c r="AD31" s="17" t="s">
        <v>59</v>
      </c>
      <c r="AE31" s="17" t="s">
        <v>369</v>
      </c>
    </row>
    <row r="32" spans="1:31" ht="111.95" customHeight="1">
      <c r="A32" s="17" t="s">
        <v>370</v>
      </c>
      <c r="B32" s="17" t="s">
        <v>154</v>
      </c>
      <c r="C32" s="17" t="s">
        <v>96</v>
      </c>
      <c r="D32" s="17" t="s">
        <v>155</v>
      </c>
      <c r="E32" s="17" t="s">
        <v>371</v>
      </c>
      <c r="F32" s="17" t="s">
        <v>372</v>
      </c>
      <c r="G32" s="17" t="s">
        <v>373</v>
      </c>
      <c r="H32" s="17" t="s">
        <v>374</v>
      </c>
      <c r="I32" s="18">
        <v>3</v>
      </c>
      <c r="J32" s="18">
        <v>4</v>
      </c>
      <c r="K32" s="18">
        <f t="shared" si="0"/>
        <v>12</v>
      </c>
      <c r="L32" s="18" t="str">
        <f t="shared" si="1"/>
        <v>Alto</v>
      </c>
      <c r="M32" s="18" t="str">
        <f t="shared" si="2"/>
        <v>Tratamiento prioritario</v>
      </c>
      <c r="N32" s="17" t="s">
        <v>375</v>
      </c>
      <c r="O32" s="17" t="s">
        <v>376</v>
      </c>
      <c r="P32" s="17" t="s">
        <v>377</v>
      </c>
      <c r="Q32" s="17" t="s">
        <v>145</v>
      </c>
      <c r="R32" s="17" t="s">
        <v>378</v>
      </c>
      <c r="S32" s="17" t="s">
        <v>164</v>
      </c>
      <c r="T32" s="17" t="s">
        <v>165</v>
      </c>
      <c r="U32" s="19">
        <v>1</v>
      </c>
      <c r="V32" s="19">
        <v>4</v>
      </c>
      <c r="W32" s="19">
        <f t="shared" si="3"/>
        <v>4</v>
      </c>
      <c r="X32" s="19" t="str">
        <f t="shared" si="4"/>
        <v>Bajo</v>
      </c>
      <c r="Y32" s="17" t="s">
        <v>166</v>
      </c>
      <c r="Z32" s="17" t="s">
        <v>378</v>
      </c>
      <c r="AA32" s="17" t="s">
        <v>379</v>
      </c>
      <c r="AB32" s="17" t="s">
        <v>380</v>
      </c>
      <c r="AC32" s="17" t="s">
        <v>381</v>
      </c>
      <c r="AD32" s="17" t="s">
        <v>59</v>
      </c>
      <c r="AE32" s="17" t="s">
        <v>382</v>
      </c>
    </row>
    <row r="33" spans="1:31" ht="111.95" customHeight="1">
      <c r="A33" s="17" t="s">
        <v>383</v>
      </c>
      <c r="B33" s="17" t="s">
        <v>154</v>
      </c>
      <c r="C33" s="17" t="s">
        <v>96</v>
      </c>
      <c r="D33" s="17" t="s">
        <v>155</v>
      </c>
      <c r="E33" s="17" t="s">
        <v>384</v>
      </c>
      <c r="F33" s="17" t="s">
        <v>385</v>
      </c>
      <c r="G33" s="17" t="s">
        <v>386</v>
      </c>
      <c r="H33" s="17" t="s">
        <v>387</v>
      </c>
      <c r="I33" s="18">
        <v>3</v>
      </c>
      <c r="J33" s="18">
        <v>5</v>
      </c>
      <c r="K33" s="18">
        <f t="shared" si="0"/>
        <v>15</v>
      </c>
      <c r="L33" s="18" t="str">
        <f t="shared" si="1"/>
        <v>Alto</v>
      </c>
      <c r="M33" s="18" t="str">
        <f t="shared" si="2"/>
        <v>Tratamiento prioritario</v>
      </c>
      <c r="N33" s="17" t="s">
        <v>388</v>
      </c>
      <c r="O33" s="17" t="s">
        <v>389</v>
      </c>
      <c r="P33" s="17" t="s">
        <v>390</v>
      </c>
      <c r="Q33" s="17" t="s">
        <v>391</v>
      </c>
      <c r="R33" s="17" t="s">
        <v>392</v>
      </c>
      <c r="S33" s="17" t="s">
        <v>164</v>
      </c>
      <c r="T33" s="17" t="s">
        <v>165</v>
      </c>
      <c r="U33" s="19">
        <v>1</v>
      </c>
      <c r="V33" s="19">
        <v>5</v>
      </c>
      <c r="W33" s="19">
        <f t="shared" si="3"/>
        <v>5</v>
      </c>
      <c r="X33" s="19" t="str">
        <f t="shared" si="4"/>
        <v>Medio</v>
      </c>
      <c r="Y33" s="17" t="s">
        <v>166</v>
      </c>
      <c r="Z33" s="17" t="s">
        <v>392</v>
      </c>
      <c r="AA33" s="17" t="s">
        <v>393</v>
      </c>
      <c r="AB33" s="17" t="s">
        <v>394</v>
      </c>
      <c r="AC33" s="17" t="s">
        <v>395</v>
      </c>
      <c r="AD33" s="17" t="s">
        <v>59</v>
      </c>
      <c r="AE33" s="17" t="s">
        <v>396</v>
      </c>
    </row>
    <row r="34" spans="1:31" ht="111.95" customHeight="1">
      <c r="A34" s="17" t="s">
        <v>397</v>
      </c>
      <c r="B34" s="17" t="s">
        <v>154</v>
      </c>
      <c r="C34" s="17" t="s">
        <v>114</v>
      </c>
      <c r="D34" s="17" t="s">
        <v>155</v>
      </c>
      <c r="E34" s="17" t="s">
        <v>398</v>
      </c>
      <c r="F34" s="17" t="s">
        <v>399</v>
      </c>
      <c r="G34" s="17" t="s">
        <v>400</v>
      </c>
      <c r="H34" s="17" t="s">
        <v>401</v>
      </c>
      <c r="I34" s="18">
        <v>3</v>
      </c>
      <c r="J34" s="18">
        <v>4</v>
      </c>
      <c r="K34" s="18">
        <f t="shared" si="0"/>
        <v>12</v>
      </c>
      <c r="L34" s="18" t="str">
        <f t="shared" si="1"/>
        <v>Alto</v>
      </c>
      <c r="M34" s="18" t="str">
        <f t="shared" si="2"/>
        <v>Tratamiento prioritario</v>
      </c>
      <c r="N34" s="17" t="s">
        <v>402</v>
      </c>
      <c r="O34" s="17" t="s">
        <v>403</v>
      </c>
      <c r="P34" s="17" t="s">
        <v>404</v>
      </c>
      <c r="Q34" s="17" t="s">
        <v>145</v>
      </c>
      <c r="R34" s="17" t="s">
        <v>405</v>
      </c>
      <c r="S34" s="17" t="s">
        <v>164</v>
      </c>
      <c r="T34" s="17" t="s">
        <v>165</v>
      </c>
      <c r="U34" s="19">
        <v>2</v>
      </c>
      <c r="V34" s="19">
        <v>3</v>
      </c>
      <c r="W34" s="19">
        <f t="shared" si="3"/>
        <v>6</v>
      </c>
      <c r="X34" s="19" t="str">
        <f t="shared" si="4"/>
        <v>Medio</v>
      </c>
      <c r="Y34" s="17" t="s">
        <v>166</v>
      </c>
      <c r="Z34" s="17" t="s">
        <v>405</v>
      </c>
      <c r="AA34" s="17" t="s">
        <v>406</v>
      </c>
      <c r="AB34" s="17" t="s">
        <v>407</v>
      </c>
      <c r="AC34" s="17" t="s">
        <v>408</v>
      </c>
      <c r="AD34" s="17" t="s">
        <v>59</v>
      </c>
      <c r="AE34" s="17" t="s">
        <v>409</v>
      </c>
    </row>
    <row r="35" spans="1:31" ht="111.95" customHeight="1">
      <c r="A35" s="17" t="s">
        <v>410</v>
      </c>
      <c r="B35" s="17" t="s">
        <v>154</v>
      </c>
      <c r="C35" s="17" t="s">
        <v>43</v>
      </c>
      <c r="D35" s="17" t="s">
        <v>155</v>
      </c>
      <c r="E35" s="17" t="s">
        <v>411</v>
      </c>
      <c r="F35" s="17" t="s">
        <v>412</v>
      </c>
      <c r="G35" s="17" t="s">
        <v>413</v>
      </c>
      <c r="H35" s="17" t="s">
        <v>414</v>
      </c>
      <c r="I35" s="18">
        <v>3</v>
      </c>
      <c r="J35" s="18">
        <v>4</v>
      </c>
      <c r="K35" s="18">
        <f t="shared" si="0"/>
        <v>12</v>
      </c>
      <c r="L35" s="18" t="str">
        <f t="shared" si="1"/>
        <v>Alto</v>
      </c>
      <c r="M35" s="18" t="str">
        <f t="shared" si="2"/>
        <v>Tratamiento prioritario</v>
      </c>
      <c r="N35" s="17" t="s">
        <v>230</v>
      </c>
      <c r="O35" s="17" t="s">
        <v>299</v>
      </c>
      <c r="P35" s="17" t="s">
        <v>415</v>
      </c>
      <c r="Q35" s="17" t="s">
        <v>145</v>
      </c>
      <c r="R35" s="17" t="s">
        <v>340</v>
      </c>
      <c r="S35" s="17" t="s">
        <v>164</v>
      </c>
      <c r="T35" s="17" t="s">
        <v>165</v>
      </c>
      <c r="U35" s="19">
        <v>1</v>
      </c>
      <c r="V35" s="19">
        <v>4</v>
      </c>
      <c r="W35" s="19">
        <f t="shared" si="3"/>
        <v>4</v>
      </c>
      <c r="X35" s="19" t="str">
        <f t="shared" si="4"/>
        <v>Bajo</v>
      </c>
      <c r="Y35" s="17" t="s">
        <v>166</v>
      </c>
      <c r="Z35" s="17" t="s">
        <v>340</v>
      </c>
      <c r="AA35" s="17" t="s">
        <v>416</v>
      </c>
      <c r="AB35" s="17" t="s">
        <v>417</v>
      </c>
      <c r="AC35" s="17" t="s">
        <v>418</v>
      </c>
      <c r="AD35" s="17" t="s">
        <v>59</v>
      </c>
      <c r="AE35" s="17" t="s">
        <v>419</v>
      </c>
    </row>
    <row r="36" spans="1:31" ht="111.95" customHeight="1">
      <c r="A36" s="17" t="s">
        <v>420</v>
      </c>
      <c r="B36" s="17" t="s">
        <v>42</v>
      </c>
      <c r="C36" s="17" t="s">
        <v>114</v>
      </c>
      <c r="D36" s="17" t="s">
        <v>155</v>
      </c>
      <c r="E36" s="17" t="s">
        <v>421</v>
      </c>
      <c r="F36" s="17" t="s">
        <v>422</v>
      </c>
      <c r="G36" s="17" t="s">
        <v>423</v>
      </c>
      <c r="H36" s="17" t="s">
        <v>424</v>
      </c>
      <c r="I36" s="18">
        <v>3</v>
      </c>
      <c r="J36" s="18">
        <v>4</v>
      </c>
      <c r="K36" s="18">
        <f t="shared" si="0"/>
        <v>12</v>
      </c>
      <c r="L36" s="18" t="str">
        <f t="shared" si="1"/>
        <v>Alto</v>
      </c>
      <c r="M36" s="18" t="str">
        <f t="shared" si="2"/>
        <v>Tratamiento prioritario</v>
      </c>
      <c r="N36" s="17" t="s">
        <v>102</v>
      </c>
      <c r="O36" s="17" t="s">
        <v>103</v>
      </c>
      <c r="P36" s="17" t="s">
        <v>425</v>
      </c>
      <c r="Q36" s="17" t="s">
        <v>78</v>
      </c>
      <c r="R36" s="17" t="s">
        <v>79</v>
      </c>
      <c r="S36" s="17" t="s">
        <v>164</v>
      </c>
      <c r="T36" s="17" t="s">
        <v>165</v>
      </c>
      <c r="U36" s="19">
        <v>2</v>
      </c>
      <c r="V36" s="19">
        <v>3</v>
      </c>
      <c r="W36" s="19">
        <f t="shared" si="3"/>
        <v>6</v>
      </c>
      <c r="X36" s="19" t="str">
        <f t="shared" si="4"/>
        <v>Medio</v>
      </c>
      <c r="Y36" s="17" t="s">
        <v>166</v>
      </c>
      <c r="Z36" s="17" t="s">
        <v>79</v>
      </c>
      <c r="AA36" s="17" t="s">
        <v>426</v>
      </c>
      <c r="AB36" s="17" t="s">
        <v>427</v>
      </c>
      <c r="AC36" s="17" t="s">
        <v>428</v>
      </c>
      <c r="AD36" s="17" t="s">
        <v>59</v>
      </c>
      <c r="AE36" s="17" t="s">
        <v>429</v>
      </c>
    </row>
    <row r="37" spans="1:31" ht="111.95" customHeight="1">
      <c r="A37" s="17" t="s">
        <v>430</v>
      </c>
      <c r="B37" s="17" t="s">
        <v>42</v>
      </c>
      <c r="C37" s="17" t="s">
        <v>114</v>
      </c>
      <c r="D37" s="17" t="s">
        <v>155</v>
      </c>
      <c r="E37" s="17" t="s">
        <v>431</v>
      </c>
      <c r="F37" s="17" t="s">
        <v>432</v>
      </c>
      <c r="G37" s="17" t="s">
        <v>433</v>
      </c>
      <c r="H37" s="17" t="s">
        <v>434</v>
      </c>
      <c r="I37" s="18">
        <v>3</v>
      </c>
      <c r="J37" s="18">
        <v>5</v>
      </c>
      <c r="K37" s="18">
        <f t="shared" si="0"/>
        <v>15</v>
      </c>
      <c r="L37" s="18" t="str">
        <f t="shared" si="1"/>
        <v>Alto</v>
      </c>
      <c r="M37" s="18" t="str">
        <f t="shared" si="2"/>
        <v>Tratamiento prioritario</v>
      </c>
      <c r="N37" s="17" t="s">
        <v>102</v>
      </c>
      <c r="O37" s="17" t="s">
        <v>103</v>
      </c>
      <c r="P37" s="17" t="s">
        <v>435</v>
      </c>
      <c r="Q37" s="17" t="s">
        <v>145</v>
      </c>
      <c r="R37" s="17" t="s">
        <v>436</v>
      </c>
      <c r="S37" s="17" t="s">
        <v>164</v>
      </c>
      <c r="T37" s="17" t="s">
        <v>165</v>
      </c>
      <c r="U37" s="19">
        <v>1</v>
      </c>
      <c r="V37" s="19">
        <v>5</v>
      </c>
      <c r="W37" s="19">
        <f t="shared" si="3"/>
        <v>5</v>
      </c>
      <c r="X37" s="19" t="str">
        <f t="shared" si="4"/>
        <v>Medio</v>
      </c>
      <c r="Y37" s="17" t="s">
        <v>166</v>
      </c>
      <c r="Z37" s="17" t="s">
        <v>436</v>
      </c>
      <c r="AA37" s="17" t="s">
        <v>437</v>
      </c>
      <c r="AB37" s="17" t="s">
        <v>438</v>
      </c>
      <c r="AC37" s="17" t="s">
        <v>439</v>
      </c>
      <c r="AD37" s="17" t="s">
        <v>59</v>
      </c>
      <c r="AE37" s="17" t="s">
        <v>440</v>
      </c>
    </row>
    <row r="38" spans="1:31" ht="111.95" customHeight="1">
      <c r="A38" s="17" t="s">
        <v>441</v>
      </c>
      <c r="B38" s="17" t="s">
        <v>154</v>
      </c>
      <c r="C38" s="17" t="s">
        <v>114</v>
      </c>
      <c r="D38" s="17" t="s">
        <v>442</v>
      </c>
      <c r="E38" s="17" t="s">
        <v>443</v>
      </c>
      <c r="F38" s="17" t="s">
        <v>444</v>
      </c>
      <c r="G38" s="17" t="s">
        <v>445</v>
      </c>
      <c r="H38" s="17" t="s">
        <v>446</v>
      </c>
      <c r="I38" s="18">
        <v>4</v>
      </c>
      <c r="J38" s="18">
        <v>5</v>
      </c>
      <c r="K38" s="18">
        <f t="shared" si="0"/>
        <v>20</v>
      </c>
      <c r="L38" s="18" t="str">
        <f t="shared" si="1"/>
        <v>Extremo</v>
      </c>
      <c r="M38" s="18" t="str">
        <f t="shared" si="2"/>
        <v>Tratamiento inmediato / no aceptar sin reducción</v>
      </c>
      <c r="N38" s="17" t="s">
        <v>447</v>
      </c>
      <c r="O38" s="17" t="s">
        <v>448</v>
      </c>
      <c r="P38" s="17" t="s">
        <v>449</v>
      </c>
      <c r="Q38" s="17" t="s">
        <v>450</v>
      </c>
      <c r="R38" s="17" t="s">
        <v>451</v>
      </c>
      <c r="S38" s="17" t="s">
        <v>452</v>
      </c>
      <c r="T38" s="17" t="s">
        <v>453</v>
      </c>
      <c r="U38" s="19">
        <v>2</v>
      </c>
      <c r="V38" s="19">
        <v>4</v>
      </c>
      <c r="W38" s="19">
        <f t="shared" si="3"/>
        <v>8</v>
      </c>
      <c r="X38" s="19" t="str">
        <f t="shared" si="4"/>
        <v>Medio</v>
      </c>
      <c r="Y38" s="17" t="s">
        <v>166</v>
      </c>
      <c r="Z38" s="17" t="s">
        <v>451</v>
      </c>
      <c r="AA38" s="17" t="s">
        <v>454</v>
      </c>
      <c r="AB38" s="17" t="s">
        <v>455</v>
      </c>
      <c r="AC38" s="17" t="s">
        <v>456</v>
      </c>
      <c r="AD38" s="17" t="s">
        <v>59</v>
      </c>
      <c r="AE38" s="17" t="s">
        <v>457</v>
      </c>
    </row>
    <row r="39" spans="1:31" ht="111.95" customHeight="1">
      <c r="A39" s="17" t="s">
        <v>458</v>
      </c>
      <c r="B39" s="17" t="s">
        <v>154</v>
      </c>
      <c r="C39" s="17" t="s">
        <v>114</v>
      </c>
      <c r="D39" s="17" t="s">
        <v>459</v>
      </c>
      <c r="E39" s="17" t="s">
        <v>460</v>
      </c>
      <c r="F39" s="17" t="s">
        <v>461</v>
      </c>
      <c r="G39" s="17" t="s">
        <v>462</v>
      </c>
      <c r="H39" s="17" t="s">
        <v>463</v>
      </c>
      <c r="I39" s="18">
        <v>3</v>
      </c>
      <c r="J39" s="18">
        <v>5</v>
      </c>
      <c r="K39" s="18">
        <f t="shared" si="0"/>
        <v>15</v>
      </c>
      <c r="L39" s="18" t="str">
        <f t="shared" si="1"/>
        <v>Alto</v>
      </c>
      <c r="M39" s="18" t="str">
        <f t="shared" si="2"/>
        <v>Tratamiento prioritario</v>
      </c>
      <c r="N39" s="17" t="s">
        <v>464</v>
      </c>
      <c r="O39" s="17" t="s">
        <v>465</v>
      </c>
      <c r="P39" s="17" t="s">
        <v>466</v>
      </c>
      <c r="Q39" s="17" t="s">
        <v>145</v>
      </c>
      <c r="R39" s="17" t="s">
        <v>79</v>
      </c>
      <c r="S39" s="17" t="s">
        <v>452</v>
      </c>
      <c r="T39" s="17" t="s">
        <v>453</v>
      </c>
      <c r="U39" s="19">
        <v>1</v>
      </c>
      <c r="V39" s="19">
        <v>4</v>
      </c>
      <c r="W39" s="19">
        <f t="shared" si="3"/>
        <v>4</v>
      </c>
      <c r="X39" s="19" t="str">
        <f t="shared" si="4"/>
        <v>Bajo</v>
      </c>
      <c r="Y39" s="17" t="s">
        <v>166</v>
      </c>
      <c r="Z39" s="17" t="s">
        <v>79</v>
      </c>
      <c r="AA39" s="17" t="s">
        <v>467</v>
      </c>
      <c r="AB39" s="17" t="s">
        <v>468</v>
      </c>
      <c r="AC39" s="17" t="s">
        <v>469</v>
      </c>
      <c r="AD39" s="17" t="s">
        <v>59</v>
      </c>
      <c r="AE39" s="17" t="s">
        <v>470</v>
      </c>
    </row>
    <row r="40" spans="1:31" ht="111.95" customHeight="1">
      <c r="A40" s="17" t="s">
        <v>471</v>
      </c>
      <c r="B40" s="17" t="s">
        <v>154</v>
      </c>
      <c r="C40" s="17" t="s">
        <v>114</v>
      </c>
      <c r="D40" s="17" t="s">
        <v>155</v>
      </c>
      <c r="E40" s="17" t="s">
        <v>472</v>
      </c>
      <c r="F40" s="17" t="s">
        <v>473</v>
      </c>
      <c r="G40" s="17" t="s">
        <v>474</v>
      </c>
      <c r="H40" s="17" t="s">
        <v>475</v>
      </c>
      <c r="I40" s="18">
        <v>4</v>
      </c>
      <c r="J40" s="18">
        <v>4</v>
      </c>
      <c r="K40" s="18">
        <f t="shared" si="0"/>
        <v>16</v>
      </c>
      <c r="L40" s="18" t="str">
        <f t="shared" si="1"/>
        <v>Alto</v>
      </c>
      <c r="M40" s="18" t="str">
        <f t="shared" si="2"/>
        <v>Tratamiento prioritario</v>
      </c>
      <c r="N40" s="17" t="s">
        <v>102</v>
      </c>
      <c r="O40" s="17" t="s">
        <v>476</v>
      </c>
      <c r="P40" s="17" t="s">
        <v>477</v>
      </c>
      <c r="Q40" s="17" t="s">
        <v>478</v>
      </c>
      <c r="R40" s="17" t="s">
        <v>479</v>
      </c>
      <c r="S40" s="17" t="s">
        <v>164</v>
      </c>
      <c r="T40" s="17" t="s">
        <v>165</v>
      </c>
      <c r="U40" s="19">
        <v>2</v>
      </c>
      <c r="V40" s="19">
        <v>3</v>
      </c>
      <c r="W40" s="19">
        <f t="shared" si="3"/>
        <v>6</v>
      </c>
      <c r="X40" s="19" t="str">
        <f t="shared" si="4"/>
        <v>Medio</v>
      </c>
      <c r="Y40" s="17" t="s">
        <v>166</v>
      </c>
      <c r="Z40" s="17" t="s">
        <v>479</v>
      </c>
      <c r="AA40" s="17" t="s">
        <v>480</v>
      </c>
      <c r="AB40" s="17" t="s">
        <v>481</v>
      </c>
      <c r="AC40" s="17" t="s">
        <v>482</v>
      </c>
      <c r="AD40" s="17" t="s">
        <v>59</v>
      </c>
      <c r="AE40" s="17" t="s">
        <v>483</v>
      </c>
    </row>
    <row r="41" spans="1:31" ht="111.95" customHeight="1">
      <c r="A41" s="17" t="s">
        <v>484</v>
      </c>
      <c r="B41" s="17" t="s">
        <v>154</v>
      </c>
      <c r="C41" s="17" t="s">
        <v>43</v>
      </c>
      <c r="D41" s="17" t="s">
        <v>155</v>
      </c>
      <c r="E41" s="17" t="s">
        <v>485</v>
      </c>
      <c r="F41" s="17" t="s">
        <v>486</v>
      </c>
      <c r="G41" s="17" t="s">
        <v>487</v>
      </c>
      <c r="H41" s="17" t="s">
        <v>488</v>
      </c>
      <c r="I41" s="18">
        <v>3</v>
      </c>
      <c r="J41" s="18">
        <v>5</v>
      </c>
      <c r="K41" s="18">
        <f t="shared" si="0"/>
        <v>15</v>
      </c>
      <c r="L41" s="18" t="str">
        <f t="shared" si="1"/>
        <v>Alto</v>
      </c>
      <c r="M41" s="18" t="str">
        <f t="shared" si="2"/>
        <v>Tratamiento prioritario</v>
      </c>
      <c r="N41" s="17" t="s">
        <v>489</v>
      </c>
      <c r="O41" s="17" t="s">
        <v>490</v>
      </c>
      <c r="P41" s="17" t="s">
        <v>491</v>
      </c>
      <c r="Q41" s="17" t="s">
        <v>492</v>
      </c>
      <c r="R41" s="17" t="s">
        <v>493</v>
      </c>
      <c r="S41" s="17" t="s">
        <v>164</v>
      </c>
      <c r="T41" s="17" t="s">
        <v>165</v>
      </c>
      <c r="U41" s="19">
        <v>1</v>
      </c>
      <c r="V41" s="19">
        <v>4</v>
      </c>
      <c r="W41" s="19">
        <f t="shared" si="3"/>
        <v>4</v>
      </c>
      <c r="X41" s="19" t="str">
        <f t="shared" si="4"/>
        <v>Bajo</v>
      </c>
      <c r="Y41" s="17" t="s">
        <v>166</v>
      </c>
      <c r="Z41" s="17" t="s">
        <v>493</v>
      </c>
      <c r="AA41" s="17" t="s">
        <v>494</v>
      </c>
      <c r="AB41" s="17" t="s">
        <v>495</v>
      </c>
      <c r="AC41" s="17" t="s">
        <v>496</v>
      </c>
      <c r="AD41" s="17" t="s">
        <v>59</v>
      </c>
      <c r="AE41" s="17" t="s">
        <v>497</v>
      </c>
    </row>
    <row r="42" spans="1:31" ht="111.95" customHeight="1">
      <c r="A42" s="17" t="s">
        <v>498</v>
      </c>
      <c r="B42" s="17" t="s">
        <v>154</v>
      </c>
      <c r="C42" s="17" t="s">
        <v>96</v>
      </c>
      <c r="D42" s="17" t="s">
        <v>155</v>
      </c>
      <c r="E42" s="17" t="s">
        <v>499</v>
      </c>
      <c r="F42" s="17" t="s">
        <v>500</v>
      </c>
      <c r="G42" s="17" t="s">
        <v>501</v>
      </c>
      <c r="H42" s="17" t="s">
        <v>502</v>
      </c>
      <c r="I42" s="18">
        <v>4</v>
      </c>
      <c r="J42" s="18">
        <v>5</v>
      </c>
      <c r="K42" s="18">
        <f t="shared" si="0"/>
        <v>20</v>
      </c>
      <c r="L42" s="18" t="str">
        <f t="shared" si="1"/>
        <v>Extremo</v>
      </c>
      <c r="M42" s="18" t="str">
        <f t="shared" si="2"/>
        <v>Tratamiento inmediato / no aceptar sin reducción</v>
      </c>
      <c r="N42" s="17" t="s">
        <v>503</v>
      </c>
      <c r="O42" s="17" t="s">
        <v>504</v>
      </c>
      <c r="P42" s="17" t="s">
        <v>505</v>
      </c>
      <c r="Q42" s="17" t="s">
        <v>506</v>
      </c>
      <c r="R42" s="17" t="s">
        <v>507</v>
      </c>
      <c r="S42" s="17" t="s">
        <v>164</v>
      </c>
      <c r="T42" s="17" t="s">
        <v>165</v>
      </c>
      <c r="U42" s="19">
        <v>2</v>
      </c>
      <c r="V42" s="19">
        <v>4</v>
      </c>
      <c r="W42" s="19">
        <f t="shared" si="3"/>
        <v>8</v>
      </c>
      <c r="X42" s="19" t="str">
        <f t="shared" si="4"/>
        <v>Medio</v>
      </c>
      <c r="Y42" s="17" t="s">
        <v>166</v>
      </c>
      <c r="Z42" s="17" t="s">
        <v>507</v>
      </c>
      <c r="AA42" s="17" t="s">
        <v>508</v>
      </c>
      <c r="AB42" s="17" t="s">
        <v>509</v>
      </c>
      <c r="AC42" s="17" t="s">
        <v>510</v>
      </c>
      <c r="AD42" s="17" t="s">
        <v>59</v>
      </c>
      <c r="AE42" s="17" t="s">
        <v>511</v>
      </c>
    </row>
    <row r="43" spans="1:31" ht="111.95" customHeight="1">
      <c r="A43" s="17" t="s">
        <v>512</v>
      </c>
      <c r="B43" s="17" t="s">
        <v>154</v>
      </c>
      <c r="C43" s="17" t="s">
        <v>96</v>
      </c>
      <c r="D43" s="17" t="s">
        <v>155</v>
      </c>
      <c r="E43" s="17" t="s">
        <v>513</v>
      </c>
      <c r="F43" s="17" t="s">
        <v>514</v>
      </c>
      <c r="G43" s="17" t="s">
        <v>515</v>
      </c>
      <c r="H43" s="17" t="s">
        <v>516</v>
      </c>
      <c r="I43" s="18">
        <v>4</v>
      </c>
      <c r="J43" s="18">
        <v>5</v>
      </c>
      <c r="K43" s="18">
        <f t="shared" si="0"/>
        <v>20</v>
      </c>
      <c r="L43" s="18" t="str">
        <f t="shared" si="1"/>
        <v>Extremo</v>
      </c>
      <c r="M43" s="18" t="str">
        <f t="shared" si="2"/>
        <v>Tratamiento inmediato / no aceptar sin reducción</v>
      </c>
      <c r="N43" s="17" t="s">
        <v>517</v>
      </c>
      <c r="O43" s="17" t="s">
        <v>518</v>
      </c>
      <c r="P43" s="17" t="s">
        <v>519</v>
      </c>
      <c r="Q43" s="17" t="s">
        <v>520</v>
      </c>
      <c r="R43" s="17" t="s">
        <v>521</v>
      </c>
      <c r="S43" s="17" t="s">
        <v>164</v>
      </c>
      <c r="T43" s="17" t="s">
        <v>165</v>
      </c>
      <c r="U43" s="19">
        <v>2</v>
      </c>
      <c r="V43" s="19">
        <v>4</v>
      </c>
      <c r="W43" s="19">
        <f t="shared" si="3"/>
        <v>8</v>
      </c>
      <c r="X43" s="19" t="str">
        <f t="shared" si="4"/>
        <v>Medio</v>
      </c>
      <c r="Y43" s="17" t="s">
        <v>166</v>
      </c>
      <c r="Z43" s="17" t="s">
        <v>521</v>
      </c>
      <c r="AA43" s="17" t="s">
        <v>522</v>
      </c>
      <c r="AB43" s="17" t="s">
        <v>523</v>
      </c>
      <c r="AC43" s="17" t="s">
        <v>524</v>
      </c>
      <c r="AD43" s="17" t="s">
        <v>59</v>
      </c>
      <c r="AE43" s="17" t="s">
        <v>525</v>
      </c>
    </row>
    <row r="44" spans="1:31" ht="111.95" customHeight="1">
      <c r="A44" s="17" t="s">
        <v>526</v>
      </c>
      <c r="B44" s="17" t="s">
        <v>154</v>
      </c>
      <c r="C44" s="17" t="s">
        <v>114</v>
      </c>
      <c r="D44" s="17" t="s">
        <v>155</v>
      </c>
      <c r="E44" s="17" t="s">
        <v>527</v>
      </c>
      <c r="F44" s="17" t="s">
        <v>528</v>
      </c>
      <c r="G44" s="17" t="s">
        <v>529</v>
      </c>
      <c r="H44" s="17" t="s">
        <v>530</v>
      </c>
      <c r="I44" s="18">
        <v>4</v>
      </c>
      <c r="J44" s="18">
        <v>4</v>
      </c>
      <c r="K44" s="18">
        <f t="shared" si="0"/>
        <v>16</v>
      </c>
      <c r="L44" s="18" t="str">
        <f t="shared" si="1"/>
        <v>Alto</v>
      </c>
      <c r="M44" s="18" t="str">
        <f t="shared" si="2"/>
        <v>Tratamiento prioritario</v>
      </c>
      <c r="N44" s="17" t="s">
        <v>531</v>
      </c>
      <c r="O44" s="17" t="s">
        <v>532</v>
      </c>
      <c r="P44" s="17" t="s">
        <v>533</v>
      </c>
      <c r="Q44" s="17" t="s">
        <v>534</v>
      </c>
      <c r="R44" s="17" t="s">
        <v>451</v>
      </c>
      <c r="S44" s="17" t="s">
        <v>164</v>
      </c>
      <c r="T44" s="17" t="s">
        <v>165</v>
      </c>
      <c r="U44" s="19">
        <v>2</v>
      </c>
      <c r="V44" s="19">
        <v>3</v>
      </c>
      <c r="W44" s="19">
        <f t="shared" si="3"/>
        <v>6</v>
      </c>
      <c r="X44" s="19" t="str">
        <f t="shared" si="4"/>
        <v>Medio</v>
      </c>
      <c r="Y44" s="17" t="s">
        <v>166</v>
      </c>
      <c r="Z44" s="17" t="s">
        <v>451</v>
      </c>
      <c r="AA44" s="17" t="s">
        <v>535</v>
      </c>
      <c r="AB44" s="17" t="s">
        <v>536</v>
      </c>
      <c r="AC44" s="17" t="s">
        <v>537</v>
      </c>
      <c r="AD44" s="17" t="s">
        <v>59</v>
      </c>
      <c r="AE44" s="17" t="s">
        <v>538</v>
      </c>
    </row>
    <row r="45" spans="1:31" ht="111.95" customHeight="1">
      <c r="A45" s="20" t="s">
        <v>539</v>
      </c>
      <c r="B45" s="20" t="s">
        <v>154</v>
      </c>
      <c r="C45" s="20" t="s">
        <v>43</v>
      </c>
      <c r="D45" s="20" t="s">
        <v>155</v>
      </c>
      <c r="E45" s="20" t="s">
        <v>540</v>
      </c>
      <c r="F45" s="20" t="s">
        <v>541</v>
      </c>
      <c r="G45" s="20" t="s">
        <v>542</v>
      </c>
      <c r="H45" s="20" t="s">
        <v>543</v>
      </c>
      <c r="I45" s="21">
        <v>3</v>
      </c>
      <c r="J45" s="21">
        <v>5</v>
      </c>
      <c r="K45" s="21">
        <f t="shared" si="0"/>
        <v>15</v>
      </c>
      <c r="L45" s="21" t="str">
        <f t="shared" si="1"/>
        <v>Alto</v>
      </c>
      <c r="M45" s="21" t="str">
        <f t="shared" si="2"/>
        <v>Tratamiento prioritario</v>
      </c>
      <c r="N45" s="20" t="s">
        <v>230</v>
      </c>
      <c r="O45" s="20" t="s">
        <v>544</v>
      </c>
      <c r="P45" s="20" t="s">
        <v>545</v>
      </c>
      <c r="Q45" s="20" t="s">
        <v>546</v>
      </c>
      <c r="R45" s="20" t="s">
        <v>547</v>
      </c>
      <c r="S45" s="20" t="s">
        <v>164</v>
      </c>
      <c r="T45" s="20" t="s">
        <v>165</v>
      </c>
      <c r="U45" s="22">
        <v>1</v>
      </c>
      <c r="V45" s="22">
        <v>5</v>
      </c>
      <c r="W45" s="22">
        <f t="shared" si="3"/>
        <v>5</v>
      </c>
      <c r="X45" s="22" t="str">
        <f t="shared" si="4"/>
        <v>Medio</v>
      </c>
      <c r="Y45" s="20" t="s">
        <v>166</v>
      </c>
      <c r="Z45" s="20" t="s">
        <v>547</v>
      </c>
      <c r="AA45" s="20" t="s">
        <v>548</v>
      </c>
      <c r="AB45" s="20" t="s">
        <v>549</v>
      </c>
      <c r="AC45" s="20" t="s">
        <v>550</v>
      </c>
      <c r="AD45" s="20" t="s">
        <v>59</v>
      </c>
      <c r="AE45" s="20" t="s">
        <v>551</v>
      </c>
    </row>
  </sheetData>
  <mergeCells count="10">
    <mergeCell ref="A1:AE1"/>
    <mergeCell ref="A2:AE2"/>
    <mergeCell ref="A3:AE3"/>
    <mergeCell ref="A4:AE4"/>
    <mergeCell ref="A6:E6"/>
    <mergeCell ref="F6:H6"/>
    <mergeCell ref="I6:M6"/>
    <mergeCell ref="N6:T6"/>
    <mergeCell ref="U6:X6"/>
    <mergeCell ref="Y6:AE6"/>
  </mergeCells>
  <conditionalFormatting sqref="L8:L45">
    <cfRule type="containsText" dxfId="7" priority="1" operator="containsText" text="Bajo"/>
    <cfRule type="containsText" dxfId="6" priority="2" operator="containsText" text="Medio"/>
    <cfRule type="containsText" dxfId="5" priority="3" operator="containsText" text="Alto"/>
    <cfRule type="containsText" dxfId="4" priority="4" operator="containsText" text="Extremo"/>
  </conditionalFormatting>
  <conditionalFormatting sqref="X8:X45">
    <cfRule type="containsText" dxfId="3" priority="5" operator="containsText" text="Bajo"/>
    <cfRule type="containsText" dxfId="2" priority="6" operator="containsText" text="Medio"/>
    <cfRule type="containsText" dxfId="1" priority="7" operator="containsText" text="Alto"/>
    <cfRule type="containsText" dxfId="0" priority="8" operator="containsText" text="Extremo"/>
  </conditionalFormatting>
  <dataValidations count="2">
    <dataValidation type="whole" sqref="I8:J45 U8:V45" xr:uid="{00000000-0002-0000-0000-000000000000}">
      <formula1>1</formula1>
      <formula2>5</formula2>
    </dataValidation>
    <dataValidation type="list" sqref="AD8:AD45" xr:uid="{00000000-0002-0000-0000-000002000000}">
      <formula1>"Pendiente,En tratamiento,Controlado,Materializado,Cerrado"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showGridLines="0" workbookViewId="0"/>
  </sheetViews>
  <sheetFormatPr baseColWidth="10" defaultColWidth="9" defaultRowHeight="14.25"/>
  <cols>
    <col min="1" max="1" width="14" customWidth="1"/>
    <col min="2" max="2" width="46" customWidth="1"/>
    <col min="4" max="4" width="14" customWidth="1"/>
    <col min="5" max="5" width="48" customWidth="1"/>
    <col min="8" max="9" width="14" customWidth="1"/>
    <col min="10" max="10" width="46" customWidth="1"/>
  </cols>
  <sheetData>
    <row r="1" spans="1:10" ht="19.5">
      <c r="A1" s="30" t="s">
        <v>552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>
      <c r="A3" s="2" t="s">
        <v>553</v>
      </c>
      <c r="B3" s="2" t="s">
        <v>554</v>
      </c>
      <c r="C3" s="3"/>
      <c r="D3" s="2" t="s">
        <v>555</v>
      </c>
      <c r="E3" s="2" t="s">
        <v>554</v>
      </c>
      <c r="F3" s="3"/>
      <c r="G3" s="3"/>
      <c r="H3" s="2" t="s">
        <v>556</v>
      </c>
      <c r="I3" s="2" t="s">
        <v>557</v>
      </c>
      <c r="J3" s="2" t="s">
        <v>558</v>
      </c>
    </row>
    <row r="4" spans="1:10" ht="30">
      <c r="A4" s="4">
        <v>1</v>
      </c>
      <c r="B4" s="4" t="s">
        <v>559</v>
      </c>
      <c r="C4" s="4"/>
      <c r="D4" s="4">
        <v>1</v>
      </c>
      <c r="E4" s="4" t="s">
        <v>560</v>
      </c>
      <c r="F4" s="4"/>
      <c r="G4" s="4"/>
      <c r="H4" s="4" t="s">
        <v>561</v>
      </c>
      <c r="I4" s="4" t="s">
        <v>562</v>
      </c>
      <c r="J4" s="4" t="s">
        <v>563</v>
      </c>
    </row>
    <row r="5" spans="1:10" ht="30">
      <c r="A5" s="4">
        <v>2</v>
      </c>
      <c r="B5" s="4" t="s">
        <v>564</v>
      </c>
      <c r="C5" s="4"/>
      <c r="D5" s="4">
        <v>2</v>
      </c>
      <c r="E5" s="4" t="s">
        <v>565</v>
      </c>
      <c r="F5" s="4"/>
      <c r="G5" s="4"/>
      <c r="H5" s="4" t="s">
        <v>566</v>
      </c>
      <c r="I5" s="4" t="s">
        <v>567</v>
      </c>
      <c r="J5" s="4" t="s">
        <v>568</v>
      </c>
    </row>
    <row r="6" spans="1:10" ht="30">
      <c r="A6" s="4">
        <v>3</v>
      </c>
      <c r="B6" s="4" t="s">
        <v>569</v>
      </c>
      <c r="C6" s="4"/>
      <c r="D6" s="4">
        <v>3</v>
      </c>
      <c r="E6" s="4" t="s">
        <v>570</v>
      </c>
      <c r="F6" s="4"/>
      <c r="G6" s="4"/>
      <c r="H6" s="4" t="s">
        <v>571</v>
      </c>
      <c r="I6" s="4" t="s">
        <v>572</v>
      </c>
      <c r="J6" s="4" t="s">
        <v>573</v>
      </c>
    </row>
    <row r="7" spans="1:10" ht="30">
      <c r="A7" s="4">
        <v>4</v>
      </c>
      <c r="B7" s="4" t="s">
        <v>574</v>
      </c>
      <c r="C7" s="4"/>
      <c r="D7" s="4">
        <v>4</v>
      </c>
      <c r="E7" s="4" t="s">
        <v>575</v>
      </c>
      <c r="F7" s="4"/>
      <c r="G7" s="4"/>
      <c r="H7" s="4" t="s">
        <v>576</v>
      </c>
      <c r="I7" s="4" t="s">
        <v>577</v>
      </c>
      <c r="J7" s="4" t="s">
        <v>578</v>
      </c>
    </row>
    <row r="8" spans="1:10" ht="30">
      <c r="A8" s="4">
        <v>5</v>
      </c>
      <c r="B8" s="4" t="s">
        <v>579</v>
      </c>
      <c r="C8" s="4"/>
      <c r="D8" s="4">
        <v>5</v>
      </c>
      <c r="E8" s="4" t="s">
        <v>580</v>
      </c>
      <c r="F8" s="4"/>
      <c r="G8" s="4"/>
      <c r="H8" s="4"/>
      <c r="I8" s="4"/>
      <c r="J8" s="4"/>
    </row>
    <row r="9" spans="1:10" ht="1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5">
      <c r="A10" s="31" t="s">
        <v>581</v>
      </c>
      <c r="B10" s="31"/>
      <c r="C10" s="31"/>
      <c r="D10" s="31"/>
      <c r="E10" s="31"/>
      <c r="F10" s="31"/>
      <c r="G10" s="4"/>
      <c r="H10" s="4"/>
      <c r="I10" s="4"/>
      <c r="J10" s="4"/>
    </row>
    <row r="11" spans="1:10" ht="15">
      <c r="A11" s="4" t="s">
        <v>582</v>
      </c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/>
      <c r="H11" s="4"/>
      <c r="I11" s="4"/>
      <c r="J11" s="4"/>
    </row>
    <row r="12" spans="1:10" ht="15">
      <c r="A12" s="4">
        <v>5</v>
      </c>
      <c r="B12" s="4">
        <v>5</v>
      </c>
      <c r="C12" s="4">
        <v>10</v>
      </c>
      <c r="D12" s="4">
        <v>15</v>
      </c>
      <c r="E12" s="4">
        <v>20</v>
      </c>
      <c r="F12" s="4">
        <v>25</v>
      </c>
      <c r="G12" s="4"/>
      <c r="H12" s="4"/>
      <c r="I12" s="4"/>
      <c r="J12" s="4"/>
    </row>
    <row r="13" spans="1:10" ht="15">
      <c r="A13" s="4">
        <v>4</v>
      </c>
      <c r="B13" s="4">
        <v>4</v>
      </c>
      <c r="C13" s="4">
        <v>8</v>
      </c>
      <c r="D13" s="4">
        <v>12</v>
      </c>
      <c r="E13" s="4">
        <v>16</v>
      </c>
      <c r="F13" s="4">
        <v>20</v>
      </c>
      <c r="G13" s="4"/>
      <c r="H13" s="4"/>
      <c r="I13" s="4"/>
      <c r="J13" s="4"/>
    </row>
    <row r="14" spans="1:10" ht="15">
      <c r="A14" s="4">
        <v>3</v>
      </c>
      <c r="B14" s="4">
        <v>3</v>
      </c>
      <c r="C14" s="4">
        <v>6</v>
      </c>
      <c r="D14" s="4">
        <v>9</v>
      </c>
      <c r="E14" s="4">
        <v>12</v>
      </c>
      <c r="F14" s="4">
        <v>15</v>
      </c>
      <c r="G14" s="4"/>
      <c r="H14" s="4"/>
      <c r="I14" s="4"/>
      <c r="J14" s="4"/>
    </row>
    <row r="15" spans="1:10" ht="15">
      <c r="A15" s="4">
        <v>2</v>
      </c>
      <c r="B15" s="4">
        <v>2</v>
      </c>
      <c r="C15" s="4">
        <v>4</v>
      </c>
      <c r="D15" s="4">
        <v>6</v>
      </c>
      <c r="E15" s="4">
        <v>8</v>
      </c>
      <c r="F15" s="4">
        <v>10</v>
      </c>
      <c r="G15" s="4"/>
      <c r="H15" s="4"/>
      <c r="I15" s="4"/>
      <c r="J15" s="4"/>
    </row>
    <row r="16" spans="1:10" ht="15">
      <c r="A16" s="4">
        <v>1</v>
      </c>
      <c r="B16" s="4">
        <v>1</v>
      </c>
      <c r="C16" s="4">
        <v>2</v>
      </c>
      <c r="D16" s="4">
        <v>3</v>
      </c>
      <c r="E16" s="4">
        <v>4</v>
      </c>
      <c r="F16" s="4">
        <v>5</v>
      </c>
      <c r="G16" s="4"/>
      <c r="H16" s="4"/>
      <c r="I16" s="4"/>
      <c r="J16" s="4"/>
    </row>
    <row r="17" spans="1:10" ht="1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>
      <c r="A18" s="31" t="s">
        <v>583</v>
      </c>
      <c r="B18" s="31"/>
      <c r="C18" s="31"/>
      <c r="D18" s="31"/>
      <c r="E18" s="31"/>
      <c r="F18" s="31"/>
      <c r="G18" s="31"/>
      <c r="H18" s="31"/>
      <c r="I18" s="31"/>
      <c r="J18" s="31"/>
    </row>
    <row r="19" spans="1:10" ht="15">
      <c r="A19" s="32" t="s">
        <v>584</v>
      </c>
      <c r="B19" s="32"/>
      <c r="C19" s="32"/>
      <c r="D19" s="32"/>
      <c r="E19" s="32"/>
      <c r="F19" s="32"/>
      <c r="G19" s="32"/>
      <c r="H19" s="32"/>
      <c r="I19" s="32"/>
      <c r="J19" s="32"/>
    </row>
    <row r="20" spans="1:10" ht="15">
      <c r="A20" s="32" t="s">
        <v>585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0" ht="15">
      <c r="A21" s="32" t="s">
        <v>586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ht="15">
      <c r="A22" s="32" t="s">
        <v>587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ht="15">
      <c r="A23" s="32" t="s">
        <v>588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ht="15">
      <c r="A24" s="32" t="s">
        <v>589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5">
      <c r="A25" s="5"/>
      <c r="B25" s="5"/>
      <c r="C25" s="5"/>
      <c r="D25" s="5"/>
      <c r="E25" s="5"/>
      <c r="F25" s="5"/>
      <c r="G25" s="5"/>
      <c r="H25" s="5"/>
      <c r="I25" s="5"/>
      <c r="J25" s="5"/>
    </row>
  </sheetData>
  <mergeCells count="9">
    <mergeCell ref="A21:J21"/>
    <mergeCell ref="A22:J22"/>
    <mergeCell ref="A23:J23"/>
    <mergeCell ref="A24:J24"/>
    <mergeCell ref="A1:J1"/>
    <mergeCell ref="A10:F10"/>
    <mergeCell ref="A18:J18"/>
    <mergeCell ref="A19:J19"/>
    <mergeCell ref="A20:J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showGridLines="0" workbookViewId="0"/>
  </sheetViews>
  <sheetFormatPr baseColWidth="10" defaultColWidth="9" defaultRowHeight="14.25"/>
  <cols>
    <col min="1" max="1" width="34" customWidth="1"/>
    <col min="2" max="3" width="18" customWidth="1"/>
    <col min="4" max="6" width="16" customWidth="1"/>
    <col min="7" max="9" width="18" customWidth="1"/>
  </cols>
  <sheetData>
    <row r="1" spans="1:9" ht="19.5">
      <c r="A1" s="30" t="s">
        <v>590</v>
      </c>
      <c r="B1" s="30"/>
      <c r="C1" s="30"/>
      <c r="D1" s="30"/>
      <c r="E1" s="30"/>
      <c r="F1" s="30"/>
      <c r="G1" s="30"/>
      <c r="H1" s="30"/>
      <c r="I1" s="30"/>
    </row>
    <row r="2" spans="1:9" ht="15">
      <c r="A2" s="1"/>
      <c r="B2" s="1"/>
      <c r="C2" s="1"/>
      <c r="D2" s="1"/>
      <c r="E2" s="1"/>
      <c r="F2" s="1"/>
      <c r="G2" s="1"/>
      <c r="H2" s="1"/>
      <c r="I2" s="1"/>
    </row>
    <row r="3" spans="1:9" ht="15">
      <c r="A3" s="6" t="s">
        <v>591</v>
      </c>
      <c r="B3" s="6" t="s">
        <v>592</v>
      </c>
      <c r="C3" s="7"/>
      <c r="D3" s="6" t="s">
        <v>557</v>
      </c>
      <c r="E3" s="6" t="s">
        <v>593</v>
      </c>
      <c r="F3" s="6" t="s">
        <v>594</v>
      </c>
      <c r="G3" s="1"/>
      <c r="H3" s="1"/>
      <c r="I3" s="1"/>
    </row>
    <row r="4" spans="1:9" ht="15">
      <c r="A4" s="7" t="s">
        <v>595</v>
      </c>
      <c r="B4" s="7">
        <f>COUNTA('Matriz de Riesgos'!$A$8:$A$45)</f>
        <v>38</v>
      </c>
      <c r="C4" s="7"/>
      <c r="D4" s="7" t="s">
        <v>562</v>
      </c>
      <c r="E4" s="7">
        <f>COUNTIF('Matriz de Riesgos'!$L$8:$L$45,D4)</f>
        <v>0</v>
      </c>
      <c r="F4" s="7">
        <f>COUNTIF('Matriz de Riesgos'!$X$8:$X$45,D4)</f>
        <v>10</v>
      </c>
      <c r="G4" s="1"/>
      <c r="H4" s="1"/>
      <c r="I4" s="1"/>
    </row>
    <row r="5" spans="1:9" ht="15">
      <c r="A5" s="7" t="s">
        <v>596</v>
      </c>
      <c r="B5" s="7">
        <f>COUNTIF('Matriz de Riesgos'!$L$8:$L$45,"Alto")+COUNTIF('Matriz de Riesgos'!$L$8:$L$45,"Extremo")</f>
        <v>37</v>
      </c>
      <c r="C5" s="7"/>
      <c r="D5" s="7" t="s">
        <v>567</v>
      </c>
      <c r="E5" s="7">
        <f>COUNTIF('Matriz de Riesgos'!$L$8:$L$45,D5)</f>
        <v>1</v>
      </c>
      <c r="F5" s="7">
        <f>COUNTIF('Matriz de Riesgos'!$X$8:$X$45,D5)</f>
        <v>28</v>
      </c>
      <c r="G5" s="1"/>
      <c r="H5" s="1"/>
      <c r="I5" s="1"/>
    </row>
    <row r="6" spans="1:9" ht="15">
      <c r="A6" s="7" t="s">
        <v>597</v>
      </c>
      <c r="B6" s="7">
        <f>COUNTIF('Matriz de Riesgos'!$X$8:$X$45,"Alto")+COUNTIF('Matriz de Riesgos'!$X$8:$X$45,"Extremo")</f>
        <v>0</v>
      </c>
      <c r="C6" s="7"/>
      <c r="D6" s="7" t="s">
        <v>572</v>
      </c>
      <c r="E6" s="7">
        <f>COUNTIF('Matriz de Riesgos'!$L$8:$L$45,D6)</f>
        <v>27</v>
      </c>
      <c r="F6" s="7">
        <f>COUNTIF('Matriz de Riesgos'!$X$8:$X$45,D6)</f>
        <v>0</v>
      </c>
      <c r="G6" s="1"/>
      <c r="H6" s="1"/>
      <c r="I6" s="1"/>
    </row>
    <row r="7" spans="1:9" ht="15">
      <c r="A7" s="7" t="s">
        <v>598</v>
      </c>
      <c r="B7" s="7">
        <f>COUNTIF('Matriz de Riesgos'!$N$8:$N$45,"Entidad")</f>
        <v>5</v>
      </c>
      <c r="C7" s="7"/>
      <c r="D7" s="7" t="s">
        <v>577</v>
      </c>
      <c r="E7" s="7">
        <f>COUNTIF('Matriz de Riesgos'!$L$8:$L$45,D7)</f>
        <v>10</v>
      </c>
      <c r="F7" s="7">
        <f>COUNTIF('Matriz de Riesgos'!$X$8:$X$45,D7)</f>
        <v>0</v>
      </c>
      <c r="G7" s="1"/>
      <c r="H7" s="1"/>
      <c r="I7" s="1"/>
    </row>
    <row r="8" spans="1:9" ht="15">
      <c r="A8" s="7" t="s">
        <v>599</v>
      </c>
      <c r="B8" s="7">
        <f>COUNTIF('Matriz de Riesgos'!$V$8:$V$45,5)</f>
        <v>5</v>
      </c>
      <c r="C8" s="7"/>
      <c r="D8" s="7"/>
      <c r="E8" s="7"/>
      <c r="F8" s="7"/>
      <c r="G8" s="1"/>
      <c r="H8" s="1"/>
      <c r="I8" s="1"/>
    </row>
    <row r="9" spans="1:9" ht="15">
      <c r="A9" s="1"/>
      <c r="B9" s="1"/>
      <c r="C9" s="1"/>
      <c r="D9" s="1"/>
      <c r="E9" s="1"/>
      <c r="F9" s="1"/>
      <c r="G9" s="1"/>
      <c r="H9" s="1"/>
      <c r="I9" s="1"/>
    </row>
    <row r="10" spans="1:9" ht="15">
      <c r="A10" s="1"/>
      <c r="B10" s="1"/>
      <c r="C10" s="1"/>
      <c r="D10" s="1"/>
      <c r="E10" s="1"/>
      <c r="F10" s="1"/>
      <c r="G10" s="1"/>
      <c r="H10" s="1"/>
      <c r="I10" s="1"/>
    </row>
    <row r="11" spans="1:9" ht="15">
      <c r="A11" s="6" t="s">
        <v>600</v>
      </c>
      <c r="B11" s="6" t="s">
        <v>601</v>
      </c>
      <c r="C11" s="6" t="s">
        <v>602</v>
      </c>
      <c r="D11" s="1"/>
      <c r="E11" s="1"/>
      <c r="F11" s="1"/>
      <c r="G11" s="1"/>
      <c r="H11" s="1"/>
      <c r="I11" s="1"/>
    </row>
    <row r="12" spans="1:9" ht="15">
      <c r="A12" s="7" t="s">
        <v>44</v>
      </c>
      <c r="B12" s="7">
        <f>COUNTIF('Matriz de Riesgos'!$D$8:$D$45,A12)</f>
        <v>3</v>
      </c>
      <c r="C12" s="8">
        <f t="shared" ref="C12:C19" si="0">B12/$B$4</f>
        <v>7.8947368421052627E-2</v>
      </c>
      <c r="D12" s="1"/>
      <c r="E12" s="1"/>
      <c r="F12" s="1"/>
      <c r="G12" s="1"/>
      <c r="H12" s="1"/>
      <c r="I12" s="1"/>
    </row>
    <row r="13" spans="1:9" ht="15">
      <c r="A13" s="7" t="s">
        <v>85</v>
      </c>
      <c r="B13" s="7">
        <f>COUNTIF('Matriz de Riesgos'!$D$8:$D$45,A13)</f>
        <v>1</v>
      </c>
      <c r="C13" s="8">
        <f t="shared" si="0"/>
        <v>2.6315789473684209E-2</v>
      </c>
      <c r="D13" s="1"/>
      <c r="E13" s="1"/>
      <c r="F13" s="1"/>
      <c r="G13" s="1"/>
      <c r="H13" s="1"/>
      <c r="I13" s="1"/>
    </row>
    <row r="14" spans="1:9" ht="15">
      <c r="A14" s="7" t="s">
        <v>97</v>
      </c>
      <c r="B14" s="7">
        <f>COUNTIF('Matriz de Riesgos'!$D$8:$D$45,A14)</f>
        <v>2</v>
      </c>
      <c r="C14" s="8">
        <f t="shared" si="0"/>
        <v>5.2631578947368418E-2</v>
      </c>
      <c r="D14" s="1"/>
      <c r="E14" s="1"/>
      <c r="F14" s="1"/>
      <c r="G14" s="1"/>
      <c r="H14" s="1"/>
      <c r="I14" s="1"/>
    </row>
    <row r="15" spans="1:9" ht="15">
      <c r="A15" s="7" t="s">
        <v>126</v>
      </c>
      <c r="B15" s="7">
        <f>COUNTIF('Matriz de Riesgos'!$D$8:$D$45,A15)</f>
        <v>1</v>
      </c>
      <c r="C15" s="8">
        <f t="shared" si="0"/>
        <v>2.6315789473684209E-2</v>
      </c>
      <c r="D15" s="1"/>
      <c r="E15" s="1"/>
      <c r="F15" s="1"/>
      <c r="G15" s="1"/>
      <c r="H15" s="1"/>
      <c r="I15" s="1"/>
    </row>
    <row r="16" spans="1:9" ht="15">
      <c r="A16" s="7" t="s">
        <v>139</v>
      </c>
      <c r="B16" s="7">
        <f>COUNTIF('Matriz de Riesgos'!$D$8:$D$45,A16)</f>
        <v>1</v>
      </c>
      <c r="C16" s="8">
        <f t="shared" si="0"/>
        <v>2.6315789473684209E-2</v>
      </c>
      <c r="D16" s="1"/>
      <c r="E16" s="1"/>
      <c r="F16" s="1"/>
      <c r="G16" s="1"/>
      <c r="H16" s="1"/>
      <c r="I16" s="1"/>
    </row>
    <row r="17" spans="1:9" ht="15">
      <c r="A17" s="7" t="s">
        <v>155</v>
      </c>
      <c r="B17" s="7">
        <f>COUNTIF('Matriz de Riesgos'!$D$8:$D$45,A17)</f>
        <v>28</v>
      </c>
      <c r="C17" s="8">
        <f t="shared" si="0"/>
        <v>0.73684210526315785</v>
      </c>
      <c r="D17" s="1"/>
      <c r="E17" s="1"/>
      <c r="F17" s="1"/>
      <c r="G17" s="1"/>
      <c r="H17" s="1"/>
      <c r="I17" s="1"/>
    </row>
    <row r="18" spans="1:9" ht="15">
      <c r="A18" s="7" t="s">
        <v>442</v>
      </c>
      <c r="B18" s="7">
        <f>COUNTIF('Matriz de Riesgos'!$D$8:$D$45,A18)</f>
        <v>1</v>
      </c>
      <c r="C18" s="8">
        <f t="shared" si="0"/>
        <v>2.6315789473684209E-2</v>
      </c>
      <c r="D18" s="1"/>
      <c r="E18" s="1"/>
      <c r="F18" s="1"/>
      <c r="G18" s="1"/>
      <c r="H18" s="1"/>
      <c r="I18" s="1"/>
    </row>
    <row r="19" spans="1:9" ht="15">
      <c r="A19" s="7" t="s">
        <v>459</v>
      </c>
      <c r="B19" s="7">
        <f>COUNTIF('Matriz de Riesgos'!$D$8:$D$45,A19)</f>
        <v>1</v>
      </c>
      <c r="C19" s="8">
        <f t="shared" si="0"/>
        <v>2.6315789473684209E-2</v>
      </c>
      <c r="D19" s="1"/>
      <c r="E19" s="1"/>
      <c r="F19" s="1"/>
      <c r="G19" s="1"/>
      <c r="H19" s="1"/>
      <c r="I19" s="1"/>
    </row>
    <row r="20" spans="1:9" ht="15">
      <c r="A20" s="1"/>
      <c r="B20" s="1"/>
      <c r="C20" s="1"/>
      <c r="D20" s="1"/>
      <c r="E20" s="1"/>
      <c r="F20" s="1"/>
      <c r="G20" s="1"/>
      <c r="H20" s="1"/>
      <c r="I20" s="1"/>
    </row>
    <row r="21" spans="1:9" ht="15">
      <c r="A21" s="1"/>
      <c r="B21" s="1"/>
      <c r="C21" s="1"/>
      <c r="D21" s="1"/>
      <c r="E21" s="1"/>
      <c r="F21" s="1"/>
      <c r="G21" s="1"/>
      <c r="H21" s="1"/>
      <c r="I21" s="1"/>
    </row>
    <row r="22" spans="1:9" ht="15">
      <c r="A22" s="33" t="s">
        <v>603</v>
      </c>
      <c r="B22" s="33"/>
      <c r="C22" s="33"/>
      <c r="D22" s="33"/>
      <c r="E22" s="33"/>
      <c r="F22" s="33"/>
      <c r="G22" s="33"/>
      <c r="H22" s="33"/>
      <c r="I22" s="33"/>
    </row>
    <row r="23" spans="1:9" ht="15">
      <c r="A23" s="34" t="s">
        <v>604</v>
      </c>
      <c r="B23" s="34"/>
      <c r="C23" s="34"/>
      <c r="D23" s="34"/>
      <c r="E23" s="34"/>
      <c r="F23" s="34"/>
      <c r="G23" s="34"/>
      <c r="H23" s="34"/>
      <c r="I23" s="34"/>
    </row>
    <row r="24" spans="1:9" ht="15">
      <c r="A24" s="34"/>
      <c r="B24" s="34"/>
      <c r="C24" s="34"/>
      <c r="D24" s="34"/>
      <c r="E24" s="34"/>
      <c r="F24" s="34"/>
      <c r="G24" s="34"/>
      <c r="H24" s="34"/>
      <c r="I24" s="34"/>
    </row>
    <row r="25" spans="1:9" ht="15">
      <c r="A25" s="34"/>
      <c r="B25" s="34"/>
      <c r="C25" s="34"/>
      <c r="D25" s="34"/>
      <c r="E25" s="34"/>
      <c r="F25" s="34"/>
      <c r="G25" s="34"/>
      <c r="H25" s="34"/>
      <c r="I25" s="34"/>
    </row>
    <row r="26" spans="1:9" ht="15">
      <c r="A26" s="34"/>
      <c r="B26" s="34"/>
      <c r="C26" s="34"/>
      <c r="D26" s="34"/>
      <c r="E26" s="34"/>
      <c r="F26" s="34"/>
      <c r="G26" s="34"/>
      <c r="H26" s="34"/>
      <c r="I26" s="34"/>
    </row>
  </sheetData>
  <mergeCells count="6">
    <mergeCell ref="A26:I26"/>
    <mergeCell ref="A1:I1"/>
    <mergeCell ref="A22:I22"/>
    <mergeCell ref="A23:I23"/>
    <mergeCell ref="A24:I24"/>
    <mergeCell ref="A25:I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showGridLines="0" workbookViewId="0"/>
  </sheetViews>
  <sheetFormatPr baseColWidth="10" defaultColWidth="9" defaultRowHeight="14.25"/>
  <cols>
    <col min="1" max="1" width="8" customWidth="1"/>
    <col min="2" max="2" width="30" customWidth="1"/>
    <col min="3" max="3" width="68" customWidth="1"/>
    <col min="4" max="4" width="62" customWidth="1"/>
  </cols>
  <sheetData>
    <row r="1" spans="1:4" ht="19.5">
      <c r="A1" s="35" t="s">
        <v>605</v>
      </c>
      <c r="B1" s="35"/>
      <c r="C1" s="35"/>
      <c r="D1" s="35"/>
    </row>
    <row r="2" spans="1:4" ht="15">
      <c r="A2" s="1"/>
      <c r="B2" s="1"/>
      <c r="C2" s="1"/>
      <c r="D2" s="1"/>
    </row>
    <row r="3" spans="1:4" ht="15">
      <c r="A3" s="9" t="s">
        <v>606</v>
      </c>
      <c r="B3" s="9" t="s">
        <v>607</v>
      </c>
      <c r="C3" s="9" t="s">
        <v>608</v>
      </c>
      <c r="D3" s="9" t="s">
        <v>609</v>
      </c>
    </row>
    <row r="4" spans="1:4" ht="69.95" customHeight="1">
      <c r="A4" s="10">
        <v>1</v>
      </c>
      <c r="B4" s="10" t="s">
        <v>610</v>
      </c>
      <c r="C4" s="10" t="s">
        <v>611</v>
      </c>
      <c r="D4" s="10" t="s">
        <v>612</v>
      </c>
    </row>
    <row r="5" spans="1:4" ht="69.95" customHeight="1">
      <c r="A5" s="11">
        <v>2</v>
      </c>
      <c r="B5" s="11" t="s">
        <v>613</v>
      </c>
      <c r="C5" s="11" t="s">
        <v>614</v>
      </c>
      <c r="D5" s="11" t="s">
        <v>615</v>
      </c>
    </row>
    <row r="6" spans="1:4" ht="69.95" customHeight="1">
      <c r="A6" s="11">
        <v>3</v>
      </c>
      <c r="B6" s="11" t="s">
        <v>616</v>
      </c>
      <c r="C6" s="11" t="s">
        <v>617</v>
      </c>
      <c r="D6" s="11" t="s">
        <v>618</v>
      </c>
    </row>
    <row r="7" spans="1:4" ht="69.95" customHeight="1">
      <c r="A7" s="11">
        <v>4</v>
      </c>
      <c r="B7" s="11" t="s">
        <v>619</v>
      </c>
      <c r="C7" s="11" t="s">
        <v>620</v>
      </c>
      <c r="D7" s="11" t="s">
        <v>621</v>
      </c>
    </row>
    <row r="8" spans="1:4" ht="69.95" customHeight="1">
      <c r="A8" s="11">
        <v>5</v>
      </c>
      <c r="B8" s="11" t="s">
        <v>622</v>
      </c>
      <c r="C8" s="11" t="s">
        <v>623</v>
      </c>
      <c r="D8" s="11" t="s">
        <v>624</v>
      </c>
    </row>
    <row r="9" spans="1:4" ht="69.95" customHeight="1">
      <c r="A9" s="11">
        <v>6</v>
      </c>
      <c r="B9" s="11" t="s">
        <v>625</v>
      </c>
      <c r="C9" s="11" t="s">
        <v>626</v>
      </c>
      <c r="D9" s="11" t="s">
        <v>627</v>
      </c>
    </row>
    <row r="10" spans="1:4" ht="69.95" customHeight="1">
      <c r="A10" s="11">
        <v>7</v>
      </c>
      <c r="B10" s="11" t="s">
        <v>628</v>
      </c>
      <c r="C10" s="11" t="s">
        <v>629</v>
      </c>
      <c r="D10" s="11" t="s">
        <v>630</v>
      </c>
    </row>
    <row r="11" spans="1:4" ht="69.95" customHeight="1">
      <c r="A11" s="11">
        <v>8</v>
      </c>
      <c r="B11" s="11" t="s">
        <v>631</v>
      </c>
      <c r="C11" s="11" t="s">
        <v>632</v>
      </c>
      <c r="D11" s="11" t="s">
        <v>633</v>
      </c>
    </row>
    <row r="12" spans="1:4" ht="69.95" customHeight="1">
      <c r="A12" s="11">
        <v>9</v>
      </c>
      <c r="B12" s="11" t="s">
        <v>634</v>
      </c>
      <c r="C12" s="11" t="s">
        <v>635</v>
      </c>
      <c r="D12" s="11" t="s">
        <v>636</v>
      </c>
    </row>
    <row r="13" spans="1:4" ht="69.95" customHeight="1">
      <c r="A13" s="12">
        <v>10</v>
      </c>
      <c r="B13" s="12" t="s">
        <v>637</v>
      </c>
      <c r="C13" s="12" t="s">
        <v>638</v>
      </c>
      <c r="D13" s="12" t="s">
        <v>639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showGridLines="0" workbookViewId="0"/>
  </sheetViews>
  <sheetFormatPr baseColWidth="10" defaultColWidth="9" defaultRowHeight="14.25"/>
  <cols>
    <col min="1" max="1" width="8" customWidth="1"/>
    <col min="2" max="3" width="58" customWidth="1"/>
    <col min="4" max="4" width="62" customWidth="1"/>
    <col min="5" max="5" width="46" customWidth="1"/>
  </cols>
  <sheetData>
    <row r="1" spans="1:5" ht="19.5">
      <c r="A1" s="35" t="s">
        <v>640</v>
      </c>
      <c r="B1" s="35"/>
      <c r="C1" s="35"/>
      <c r="D1" s="35"/>
      <c r="E1" s="35"/>
    </row>
    <row r="2" spans="1:5" ht="15">
      <c r="A2" s="1"/>
      <c r="B2" s="1"/>
      <c r="C2" s="1"/>
      <c r="D2" s="1"/>
      <c r="E2" s="1"/>
    </row>
    <row r="3" spans="1:5" ht="15">
      <c r="A3" s="9" t="s">
        <v>606</v>
      </c>
      <c r="B3" s="9" t="s">
        <v>641</v>
      </c>
      <c r="C3" s="9" t="s">
        <v>642</v>
      </c>
      <c r="D3" s="9" t="s">
        <v>643</v>
      </c>
      <c r="E3" s="9" t="s">
        <v>644</v>
      </c>
    </row>
    <row r="4" spans="1:5" ht="72" customHeight="1">
      <c r="A4" s="10">
        <v>1</v>
      </c>
      <c r="B4" s="10" t="s">
        <v>645</v>
      </c>
      <c r="C4" s="10" t="s">
        <v>646</v>
      </c>
      <c r="D4" s="10" t="s">
        <v>647</v>
      </c>
      <c r="E4" s="10" t="s">
        <v>648</v>
      </c>
    </row>
    <row r="5" spans="1:5" ht="72" customHeight="1">
      <c r="A5" s="11">
        <v>2</v>
      </c>
      <c r="B5" s="11" t="s">
        <v>649</v>
      </c>
      <c r="C5" s="11" t="s">
        <v>650</v>
      </c>
      <c r="D5" s="11" t="s">
        <v>651</v>
      </c>
      <c r="E5" s="11" t="s">
        <v>652</v>
      </c>
    </row>
    <row r="6" spans="1:5" ht="72" customHeight="1">
      <c r="A6" s="11">
        <v>3</v>
      </c>
      <c r="B6" s="11" t="s">
        <v>653</v>
      </c>
      <c r="C6" s="11" t="s">
        <v>654</v>
      </c>
      <c r="D6" s="11" t="s">
        <v>655</v>
      </c>
      <c r="E6" s="11" t="s">
        <v>656</v>
      </c>
    </row>
    <row r="7" spans="1:5" ht="72" customHeight="1">
      <c r="A7" s="11">
        <v>4</v>
      </c>
      <c r="B7" s="11" t="s">
        <v>657</v>
      </c>
      <c r="C7" s="11" t="s">
        <v>658</v>
      </c>
      <c r="D7" s="11" t="s">
        <v>659</v>
      </c>
      <c r="E7" s="11" t="s">
        <v>660</v>
      </c>
    </row>
    <row r="8" spans="1:5" ht="15">
      <c r="A8" s="11"/>
      <c r="B8" s="11"/>
      <c r="C8" s="11"/>
      <c r="D8" s="11"/>
      <c r="E8" s="11"/>
    </row>
    <row r="9" spans="1:5" ht="15">
      <c r="A9" s="11"/>
      <c r="B9" s="11"/>
      <c r="C9" s="11"/>
      <c r="D9" s="11"/>
      <c r="E9" s="11"/>
    </row>
    <row r="10" spans="1:5" ht="15">
      <c r="A10" s="36" t="s">
        <v>661</v>
      </c>
      <c r="B10" s="36"/>
      <c r="C10" s="36"/>
      <c r="D10" s="36"/>
      <c r="E10" s="36"/>
    </row>
    <row r="11" spans="1:5" ht="15">
      <c r="A11" s="37" t="s">
        <v>662</v>
      </c>
      <c r="B11" s="37"/>
      <c r="C11" s="37"/>
      <c r="D11" s="37"/>
      <c r="E11" s="37"/>
    </row>
    <row r="12" spans="1:5" ht="15">
      <c r="A12" s="37" t="s">
        <v>663</v>
      </c>
      <c r="B12" s="37"/>
      <c r="C12" s="37"/>
      <c r="D12" s="37"/>
      <c r="E12" s="37"/>
    </row>
    <row r="13" spans="1:5" ht="15">
      <c r="A13" s="37" t="s">
        <v>664</v>
      </c>
      <c r="B13" s="37"/>
      <c r="C13" s="37"/>
      <c r="D13" s="37"/>
      <c r="E13" s="37"/>
    </row>
    <row r="14" spans="1:5" ht="15">
      <c r="A14" s="37" t="s">
        <v>665</v>
      </c>
      <c r="B14" s="37"/>
      <c r="C14" s="37"/>
      <c r="D14" s="37"/>
      <c r="E14" s="37"/>
    </row>
    <row r="15" spans="1:5" ht="15">
      <c r="A15" s="37" t="s">
        <v>666</v>
      </c>
      <c r="B15" s="37"/>
      <c r="C15" s="37"/>
      <c r="D15" s="37"/>
      <c r="E15" s="37"/>
    </row>
    <row r="16" spans="1:5" ht="15">
      <c r="A16" s="12"/>
      <c r="B16" s="12"/>
      <c r="C16" s="12"/>
      <c r="D16" s="12"/>
      <c r="E16" s="12"/>
    </row>
  </sheetData>
  <mergeCells count="7">
    <mergeCell ref="A14:E14"/>
    <mergeCell ref="A15:E15"/>
    <mergeCell ref="A1:E1"/>
    <mergeCell ref="A10:E10"/>
    <mergeCell ref="A11:E11"/>
    <mergeCell ref="A12:E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Matriz de Riesgos</vt:lpstr>
      <vt:lpstr>Escalas y Metodología</vt:lpstr>
      <vt:lpstr>Resumen</vt:lpstr>
      <vt:lpstr>Criterios jurídicos</vt:lpstr>
      <vt:lpstr>Fuentes y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MILENA BLANCO IBARRA</cp:lastModifiedBy>
  <dcterms:modified xsi:type="dcterms:W3CDTF">2026-09-07T21:06:03Z</dcterms:modified>
</cp:coreProperties>
</file>